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25" windowWidth="7680" windowHeight="808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проектам'!$A$2:$R$73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проектам'!$A$2:$R$73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проектам'!$A$2:$R$73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проектам'!$A$1:$S$137</definedName>
  </definedNames>
  <calcPr fullCalcOnLoad="1"/>
</workbook>
</file>

<file path=xl/sharedStrings.xml><?xml version="1.0" encoding="utf-8"?>
<sst xmlns="http://schemas.openxmlformats.org/spreadsheetml/2006/main" count="201" uniqueCount="116">
  <si>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</si>
  <si>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</si>
  <si>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</si>
  <si>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</si>
  <si>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</si>
  <si>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</si>
  <si>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</si>
  <si>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</si>
  <si>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</si>
  <si>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</si>
  <si>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</si>
  <si>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1. Промышленость</t>
  </si>
  <si>
    <t>2. Сельское хозяйство</t>
  </si>
  <si>
    <t>1.1.</t>
  </si>
  <si>
    <t>1.2.</t>
  </si>
  <si>
    <t>2.1.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</si>
  <si>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</si>
  <si>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</si>
  <si>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</si>
  <si>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</si>
  <si>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</si>
  <si>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</si>
  <si>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6.1.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</si>
  <si>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</si>
  <si>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</si>
  <si>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</si>
  <si>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</si>
  <si>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</si>
  <si>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</si>
  <si>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</si>
  <si>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</si>
  <si>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</si>
  <si>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</si>
  <si>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</si>
  <si>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</si>
  <si>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</si>
  <si>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</si>
  <si>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лесоперерабатывающая промышленность</t>
  </si>
  <si>
    <t>Увеличение объемов производства ДСП и фанеры клееной</t>
  </si>
  <si>
    <t>малое предприятие</t>
  </si>
  <si>
    <t>1.4.</t>
  </si>
  <si>
    <t>металообработка</t>
  </si>
  <si>
    <t>Увеличение объемов производства деревообрабатывающих станков</t>
  </si>
  <si>
    <t>произволство пищевых продуктов</t>
  </si>
  <si>
    <t>пищевая промышленность</t>
  </si>
  <si>
    <t>Модернизация и техническое перевооружение существующей техники</t>
  </si>
  <si>
    <t>1.5.</t>
  </si>
  <si>
    <t>1.6.</t>
  </si>
  <si>
    <t>ИП</t>
  </si>
  <si>
    <t>лесопереработка</t>
  </si>
  <si>
    <t>Организация столярного производства</t>
  </si>
  <si>
    <t>ИП Крыгин М.Н. / д.Малиновка</t>
  </si>
  <si>
    <t>ИП Торопова С.М. / г.Шахунья</t>
  </si>
  <si>
    <t>торговля промышленными товарами</t>
  </si>
  <si>
    <t>Открытие 2-й очереди магазина "Интерьер" (напольные покрытия, двери)</t>
  </si>
  <si>
    <t>СПК "Новый путь", СПК "Родина", ОАО "Хмелевицы",  СПК "Русь", СПК "Туманино"</t>
  </si>
  <si>
    <t>Реконструкция и модернизация существующих животноводческих помещений</t>
  </si>
  <si>
    <t>1.7.</t>
  </si>
  <si>
    <t>ИП Бусыгина Н.А. / п.Вахтан</t>
  </si>
  <si>
    <t>кондитерское производство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</si>
  <si>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</si>
  <si>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</si>
  <si>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</si>
  <si>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производство фанеры клееной</t>
  </si>
  <si>
    <t>Министерство поддержки и развития малого предпринимательства, потребительского рынка и услуг Нижегородской области</t>
  </si>
  <si>
    <t>2014-2015</t>
  </si>
  <si>
    <t>3.2.</t>
  </si>
  <si>
    <t>ИП Бурдина Л.М. / г.Шахунья</t>
  </si>
  <si>
    <t>платные услуги</t>
  </si>
  <si>
    <t>Предоставление ритуальных услуг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</si>
  <si>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</si>
  <si>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4. Развитие инженерной инфраструктуры*</t>
  </si>
  <si>
    <t>3.3.</t>
  </si>
  <si>
    <t>ИП Конев А.Н. / г.Шахунья</t>
  </si>
  <si>
    <t>общественное питание</t>
  </si>
  <si>
    <t>Открытие кафе быстрого питания</t>
  </si>
  <si>
    <t>3.4.</t>
  </si>
  <si>
    <t>ИП Молоднякова И.М. / г.Шахунья</t>
  </si>
  <si>
    <t>Открытие салона красоты</t>
  </si>
  <si>
    <t>Министерство сельского хозяйства и продовольственных ресурсов Нижегородской области</t>
  </si>
  <si>
    <t>Министерство промышленности и инновации Нижегородской области</t>
  </si>
  <si>
    <t>Реализация второго этапа мероприятия "Увеличение производства ультрапастеризованного молока"</t>
  </si>
  <si>
    <t>2014-2016</t>
  </si>
  <si>
    <t>2014 - 2016</t>
  </si>
  <si>
    <t>2014 - 2014</t>
  </si>
  <si>
    <t>ООО "Карбон Сява" п.Сява</t>
  </si>
  <si>
    <t>СПК "Новый путь", СПК "Родина", ОАО "Хмелевицы", КФХ Кожин В.В., СПК "Русь", СПК "Туманино"</t>
  </si>
  <si>
    <t>ОАО "Молоко" /г.Шахунья</t>
  </si>
  <si>
    <t>Капитальный ремонт ГТС на р.Вахтан в п.Вахатн</t>
  </si>
  <si>
    <t>деревообатывающая промышленность</t>
  </si>
  <si>
    <t>увеличение объемов производства топливных брикет</t>
  </si>
  <si>
    <t>производство тепловой энергии</t>
  </si>
  <si>
    <t>модернизация производства</t>
  </si>
  <si>
    <t>ООО "АКА"  г.Шахунья</t>
  </si>
  <si>
    <r>
      <t xml:space="preserve">ИТОГО по развитию внутрихозяйственного комплекса </t>
    </r>
    <r>
      <rPr>
        <i/>
        <sz val="22"/>
        <rFont val="Times New Roman"/>
        <family val="1"/>
      </rPr>
      <t>(раздел 4)</t>
    </r>
  </si>
  <si>
    <t>ИП Баев В.А. / г.Шахунья</t>
  </si>
  <si>
    <t>Обрабатывающее производство</t>
  </si>
  <si>
    <t>Производство деревянных строительных конструкций и строительных изделий</t>
  </si>
  <si>
    <t>Перечень мероприятий (проектов) программы развития производительных сил
городского округа город Шахунья на 2015 - 2017 годы</t>
  </si>
  <si>
    <t>Лесное хозяйство</t>
  </si>
  <si>
    <t>Оказание услуг по лесозаготовке в Нижегородской области</t>
  </si>
  <si>
    <t>2015-2017</t>
  </si>
  <si>
    <t>ООО "Машиностроитель"  / п.Сява</t>
  </si>
  <si>
    <t>ООО "МясТорг" / г.Шахунья</t>
  </si>
  <si>
    <t>ООО Фанерный комбинат "Нордплит" / п.Вахтан</t>
  </si>
  <si>
    <t>1.3.</t>
  </si>
  <si>
    <t>1,8.</t>
  </si>
  <si>
    <t>1.9.</t>
  </si>
  <si>
    <t>1.10</t>
  </si>
  <si>
    <t>1.11</t>
  </si>
  <si>
    <t>3.5.</t>
  </si>
  <si>
    <t>ООО "ЭКОТРАНССЕРВИС", п.Вахтан</t>
  </si>
  <si>
    <t>ИП Копытова Н.В. г.Шахунья</t>
  </si>
  <si>
    <t>6.2.</t>
  </si>
  <si>
    <t>* *При условии включения в адресную инвестиционную программу</t>
  </si>
  <si>
    <t>Реконструкция систем водоснабжения в д.Большая Свеча**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</si>
</sst>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78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>
      <alignment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1" fontId="5" fillId="0" borderId="13" xfId="54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20" xfId="54" applyNumberFormat="1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>
      <alignment/>
      <protection/>
    </xf>
    <xf numFmtId="0" fontId="10" fillId="0" borderId="11" xfId="54" applyFont="1" applyFill="1" applyBorder="1" applyAlignment="1">
      <alignment/>
      <protection/>
    </xf>
    <xf numFmtId="0" fontId="10" fillId="0" borderId="10" xfId="54" applyFont="1" applyFill="1" applyBorder="1" applyAlignment="1">
      <alignment/>
      <protection/>
    </xf>
    <xf numFmtId="185" fontId="5" fillId="0" borderId="13" xfId="53" applyNumberFormat="1" applyFont="1" applyFill="1" applyBorder="1" applyAlignment="1">
      <alignment horizontal="center" vertical="center" textRotation="90" wrapText="1"/>
      <protection/>
    </xf>
    <xf numFmtId="0" fontId="5" fillId="0" borderId="23" xfId="53" applyFont="1" applyFill="1" applyBorder="1" applyAlignment="1">
      <alignment horizontal="center" vertical="center" textRotation="90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10" fillId="0" borderId="11" xfId="54" applyFont="1" applyFill="1" applyBorder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4" fontId="5" fillId="0" borderId="24" xfId="54" applyNumberFormat="1" applyFont="1" applyFill="1" applyBorder="1" applyAlignment="1">
      <alignment horizontal="center" vertical="center" wrapText="1"/>
      <protection/>
    </xf>
    <xf numFmtId="1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/>
      <protection/>
    </xf>
    <xf numFmtId="10" fontId="10" fillId="0" borderId="11" xfId="59" applyNumberFormat="1" applyFont="1" applyFill="1" applyBorder="1" applyAlignment="1">
      <alignment/>
    </xf>
    <xf numFmtId="0" fontId="10" fillId="0" borderId="10" xfId="54" applyFont="1" applyFill="1" applyBorder="1" applyAlignment="1">
      <alignment vertical="center"/>
      <protection/>
    </xf>
    <xf numFmtId="9" fontId="10" fillId="0" borderId="11" xfId="54" applyNumberFormat="1" applyFont="1" applyFill="1" applyBorder="1" applyAlignment="1">
      <alignment vertical="center"/>
      <protection/>
    </xf>
    <xf numFmtId="0" fontId="5" fillId="0" borderId="17" xfId="0" applyFont="1" applyFill="1" applyBorder="1" applyAlignment="1">
      <alignment horizontal="center" vertical="center" wrapText="1"/>
    </xf>
    <xf numFmtId="1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54" applyFont="1" applyFill="1" applyBorder="1" applyAlignment="1">
      <alignment horizontal="center" vertical="center" wrapText="1"/>
      <protection/>
    </xf>
    <xf numFmtId="4" fontId="5" fillId="0" borderId="23" xfId="54" applyNumberFormat="1" applyFont="1" applyFill="1" applyBorder="1" applyAlignment="1">
      <alignment horizontal="center" vertical="center" wrapText="1"/>
      <protection/>
    </xf>
    <xf numFmtId="1" fontId="5" fillId="0" borderId="14" xfId="54" applyNumberFormat="1" applyFont="1" applyFill="1" applyBorder="1" applyAlignment="1">
      <alignment horizontal="center" vertical="center" wrapText="1"/>
      <protection/>
    </xf>
    <xf numFmtId="178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3" borderId="21" xfId="54" applyFont="1" applyFill="1" applyBorder="1" applyAlignment="1">
      <alignment horizontal="center" vertical="center" wrapText="1"/>
      <protection/>
    </xf>
    <xf numFmtId="0" fontId="5" fillId="33" borderId="26" xfId="54" applyFont="1" applyFill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4" fontId="4" fillId="34" borderId="27" xfId="54" applyNumberFormat="1" applyFont="1" applyFill="1" applyBorder="1" applyAlignment="1">
      <alignment horizontal="center" vertical="center" wrapText="1"/>
      <protection/>
    </xf>
    <xf numFmtId="4" fontId="4" fillId="34" borderId="28" xfId="54" applyNumberFormat="1" applyFont="1" applyFill="1" applyBorder="1" applyAlignment="1">
      <alignment horizontal="center" vertical="center" wrapText="1"/>
      <protection/>
    </xf>
    <xf numFmtId="1" fontId="4" fillId="34" borderId="29" xfId="54" applyNumberFormat="1" applyFont="1" applyFill="1" applyBorder="1" applyAlignment="1">
      <alignment horizontal="center" vertical="center" wrapText="1"/>
      <protection/>
    </xf>
    <xf numFmtId="1" fontId="4" fillId="34" borderId="27" xfId="54" applyNumberFormat="1" applyFont="1" applyFill="1" applyBorder="1" applyAlignment="1">
      <alignment horizontal="center" vertical="center" wrapText="1"/>
      <protection/>
    </xf>
    <xf numFmtId="178" fontId="4" fillId="34" borderId="27" xfId="54" applyNumberFormat="1" applyFont="1" applyFill="1" applyBorder="1" applyAlignment="1">
      <alignment horizontal="center" vertical="center"/>
      <protection/>
    </xf>
    <xf numFmtId="0" fontId="4" fillId="34" borderId="30" xfId="54" applyFont="1" applyFill="1" applyBorder="1" applyAlignment="1">
      <alignment horizontal="center" vertical="center" wrapText="1"/>
      <protection/>
    </xf>
    <xf numFmtId="0" fontId="4" fillId="34" borderId="31" xfId="54" applyFont="1" applyFill="1" applyBorder="1" applyAlignment="1">
      <alignment horizontal="center" vertical="center" wrapText="1"/>
      <protection/>
    </xf>
    <xf numFmtId="4" fontId="4" fillId="34" borderId="32" xfId="54" applyNumberFormat="1" applyFont="1" applyFill="1" applyBorder="1" applyAlignment="1">
      <alignment horizontal="center" vertical="center" wrapText="1"/>
      <protection/>
    </xf>
    <xf numFmtId="1" fontId="4" fillId="34" borderId="33" xfId="54" applyNumberFormat="1" applyFont="1" applyFill="1" applyBorder="1" applyAlignment="1">
      <alignment horizontal="center" vertical="center" wrapText="1"/>
      <protection/>
    </xf>
    <xf numFmtId="1" fontId="4" fillId="34" borderId="34" xfId="54" applyNumberFormat="1" applyFont="1" applyFill="1" applyBorder="1" applyAlignment="1">
      <alignment horizontal="center" vertical="center" wrapText="1"/>
      <protection/>
    </xf>
    <xf numFmtId="178" fontId="4" fillId="34" borderId="34" xfId="54" applyNumberFormat="1" applyFont="1" applyFill="1" applyBorder="1" applyAlignment="1">
      <alignment horizontal="center" vertical="center"/>
      <protection/>
    </xf>
    <xf numFmtId="1" fontId="5" fillId="0" borderId="20" xfId="54" applyNumberFormat="1" applyFont="1" applyFill="1" applyBorder="1" applyAlignment="1">
      <alignment horizontal="center" vertical="center" textRotation="90" wrapText="1"/>
      <protection/>
    </xf>
    <xf numFmtId="1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23" xfId="54" applyNumberFormat="1" applyFont="1" applyFill="1" applyBorder="1" applyAlignment="1">
      <alignment horizontal="center" vertical="center" textRotation="90" wrapText="1"/>
      <protection/>
    </xf>
    <xf numFmtId="3" fontId="5" fillId="0" borderId="24" xfId="54" applyNumberFormat="1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3" fontId="4" fillId="34" borderId="28" xfId="54" applyNumberFormat="1" applyFont="1" applyFill="1" applyBorder="1" applyAlignment="1">
      <alignment horizontal="center" vertical="center" wrapText="1"/>
      <protection/>
    </xf>
    <xf numFmtId="1" fontId="4" fillId="34" borderId="35" xfId="54" applyNumberFormat="1" applyFont="1" applyFill="1" applyBorder="1" applyAlignment="1">
      <alignment horizontal="center" vertical="center" wrapText="1"/>
      <protection/>
    </xf>
    <xf numFmtId="1" fontId="4" fillId="34" borderId="36" xfId="54" applyNumberFormat="1" applyFont="1" applyFill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2" fontId="5" fillId="0" borderId="13" xfId="54" applyNumberFormat="1" applyFont="1" applyFill="1" applyBorder="1" applyAlignment="1">
      <alignment horizontal="center" vertical="center" wrapText="1"/>
      <protection/>
    </xf>
    <xf numFmtId="4" fontId="4" fillId="34" borderId="27" xfId="54" applyNumberFormat="1" applyFont="1" applyFill="1" applyBorder="1" applyAlignment="1">
      <alignment horizontal="center" vertical="center"/>
      <protection/>
    </xf>
    <xf numFmtId="2" fontId="4" fillId="34" borderId="35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2" fontId="4" fillId="34" borderId="36" xfId="54" applyNumberFormat="1" applyFont="1" applyFill="1" applyBorder="1" applyAlignment="1">
      <alignment horizontal="center" vertical="center" wrapText="1"/>
      <protection/>
    </xf>
    <xf numFmtId="2" fontId="4" fillId="34" borderId="34" xfId="54" applyNumberFormat="1" applyFont="1" applyFill="1" applyBorder="1" applyAlignment="1">
      <alignment horizontal="center" vertical="center" wrapText="1"/>
      <protection/>
    </xf>
    <xf numFmtId="2" fontId="4" fillId="34" borderId="25" xfId="54" applyNumberFormat="1" applyFont="1" applyFill="1" applyBorder="1" applyAlignment="1">
      <alignment horizontal="center" vertical="center" wrapText="1"/>
      <protection/>
    </xf>
    <xf numFmtId="2" fontId="4" fillId="34" borderId="24" xfId="54" applyNumberFormat="1" applyFont="1" applyFill="1" applyBorder="1" applyAlignment="1">
      <alignment horizontal="center" vertical="center" wrapText="1"/>
      <protection/>
    </xf>
    <xf numFmtId="2" fontId="5" fillId="0" borderId="25" xfId="54" applyNumberFormat="1" applyFont="1" applyFill="1" applyBorder="1" applyAlignment="1">
      <alignment horizontal="center" vertical="center" wrapText="1"/>
      <protection/>
    </xf>
    <xf numFmtId="2" fontId="5" fillId="0" borderId="24" xfId="54" applyNumberFormat="1" applyFont="1" applyFill="1" applyBorder="1" applyAlignment="1">
      <alignment horizontal="center" vertical="center" wrapText="1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4" fillId="34" borderId="29" xfId="54" applyNumberFormat="1" applyFont="1" applyFill="1" applyBorder="1" applyAlignment="1">
      <alignment horizontal="center" vertical="center" wrapText="1"/>
      <protection/>
    </xf>
    <xf numFmtId="2" fontId="4" fillId="34" borderId="27" xfId="54" applyNumberFormat="1" applyFont="1" applyFill="1" applyBorder="1" applyAlignment="1">
      <alignment horizontal="center" vertical="center" wrapText="1"/>
      <protection/>
    </xf>
    <xf numFmtId="2" fontId="4" fillId="34" borderId="27" xfId="54" applyNumberFormat="1" applyFont="1" applyFill="1" applyBorder="1" applyAlignment="1">
      <alignment horizontal="center" vertical="center"/>
      <protection/>
    </xf>
    <xf numFmtId="2" fontId="5" fillId="0" borderId="37" xfId="54" applyNumberFormat="1" applyFont="1" applyFill="1" applyBorder="1" applyAlignment="1">
      <alignment horizontal="center" vertical="center" wrapText="1"/>
      <protection/>
    </xf>
    <xf numFmtId="2" fontId="4" fillId="34" borderId="34" xfId="54" applyNumberFormat="1" applyFont="1" applyFill="1" applyBorder="1" applyAlignment="1">
      <alignment horizontal="center" vertical="center"/>
      <protection/>
    </xf>
    <xf numFmtId="3" fontId="4" fillId="34" borderId="32" xfId="54" applyNumberFormat="1" applyFont="1" applyFill="1" applyBorder="1" applyAlignment="1">
      <alignment horizontal="center" vertical="center" wrapText="1"/>
      <protection/>
    </xf>
    <xf numFmtId="2" fontId="4" fillId="34" borderId="33" xfId="54" applyNumberFormat="1" applyFont="1" applyFill="1" applyBorder="1" applyAlignment="1">
      <alignment horizontal="center" vertical="center" wrapText="1"/>
      <protection/>
    </xf>
    <xf numFmtId="2" fontId="4" fillId="34" borderId="32" xfId="54" applyNumberFormat="1" applyFont="1" applyFill="1" applyBorder="1" applyAlignment="1">
      <alignment horizontal="center" vertical="center" wrapText="1"/>
      <protection/>
    </xf>
    <xf numFmtId="1" fontId="4" fillId="34" borderId="32" xfId="54" applyNumberFormat="1" applyFont="1" applyFill="1" applyBorder="1" applyAlignment="1">
      <alignment horizontal="center" vertical="center" wrapText="1"/>
      <protection/>
    </xf>
    <xf numFmtId="4" fontId="5" fillId="0" borderId="25" xfId="54" applyNumberFormat="1" applyFont="1" applyFill="1" applyBorder="1" applyAlignment="1">
      <alignment horizontal="center" vertical="center" wrapText="1"/>
      <protection/>
    </xf>
    <xf numFmtId="4" fontId="4" fillId="34" borderId="33" xfId="54" applyNumberFormat="1" applyFont="1" applyFill="1" applyBorder="1" applyAlignment="1">
      <alignment horizontal="center" vertical="center" wrapText="1"/>
      <protection/>
    </xf>
    <xf numFmtId="4" fontId="4" fillId="34" borderId="34" xfId="54" applyNumberFormat="1" applyFont="1" applyFill="1" applyBorder="1" applyAlignment="1">
      <alignment horizontal="center" vertical="center" wrapText="1"/>
      <protection/>
    </xf>
    <xf numFmtId="4" fontId="5" fillId="0" borderId="14" xfId="54" applyNumberFormat="1" applyFont="1" applyFill="1" applyBorder="1" applyAlignment="1">
      <alignment horizontal="center" vertical="center" wrapText="1"/>
      <protection/>
    </xf>
    <xf numFmtId="4" fontId="4" fillId="34" borderId="29" xfId="54" applyNumberFormat="1" applyFont="1" applyFill="1" applyBorder="1" applyAlignment="1">
      <alignment horizontal="center" vertical="center" wrapText="1"/>
      <protection/>
    </xf>
    <xf numFmtId="4" fontId="5" fillId="0" borderId="29" xfId="54" applyNumberFormat="1" applyFont="1" applyFill="1" applyBorder="1" applyAlignment="1">
      <alignment horizontal="center" vertical="center" wrapText="1"/>
      <protection/>
    </xf>
    <xf numFmtId="4" fontId="5" fillId="33" borderId="11" xfId="54" applyNumberFormat="1" applyFont="1" applyFill="1" applyBorder="1" applyAlignment="1">
      <alignment horizontal="center" vertical="center" wrapText="1"/>
      <protection/>
    </xf>
    <xf numFmtId="4" fontId="5" fillId="0" borderId="38" xfId="54" applyNumberFormat="1" applyFont="1" applyFill="1" applyBorder="1" applyAlignment="1">
      <alignment horizontal="center" vertical="center" wrapText="1"/>
      <protection/>
    </xf>
    <xf numFmtId="2" fontId="5" fillId="0" borderId="39" xfId="54" applyNumberFormat="1" applyFont="1" applyFill="1" applyBorder="1" applyAlignment="1">
      <alignment horizontal="center" vertical="center" wrapText="1"/>
      <protection/>
    </xf>
    <xf numFmtId="1" fontId="5" fillId="0" borderId="39" xfId="54" applyNumberFormat="1" applyFont="1" applyFill="1" applyBorder="1" applyAlignment="1">
      <alignment horizontal="center" vertical="center" wrapText="1"/>
      <protection/>
    </xf>
    <xf numFmtId="2" fontId="4" fillId="34" borderId="28" xfId="54" applyNumberFormat="1" applyFont="1" applyFill="1" applyBorder="1" applyAlignment="1">
      <alignment horizontal="center" vertical="center" wrapText="1"/>
      <protection/>
    </xf>
    <xf numFmtId="2" fontId="5" fillId="0" borderId="14" xfId="54" applyNumberFormat="1" applyFont="1" applyFill="1" applyBorder="1" applyAlignment="1">
      <alignment horizontal="center" vertical="center" wrapText="1"/>
      <protection/>
    </xf>
    <xf numFmtId="2" fontId="5" fillId="0" borderId="23" xfId="54" applyNumberFormat="1" applyFont="1" applyFill="1" applyBorder="1" applyAlignment="1">
      <alignment horizontal="center" vertical="center" wrapText="1"/>
      <protection/>
    </xf>
    <xf numFmtId="4" fontId="5" fillId="33" borderId="25" xfId="54" applyNumberFormat="1" applyFont="1" applyFill="1" applyBorder="1" applyAlignment="1">
      <alignment horizontal="center" vertical="center" wrapText="1"/>
      <protection/>
    </xf>
    <xf numFmtId="4" fontId="5" fillId="33" borderId="40" xfId="54" applyNumberFormat="1" applyFont="1" applyFill="1" applyBorder="1" applyAlignment="1">
      <alignment horizontal="center" vertical="center" wrapText="1"/>
      <protection/>
    </xf>
    <xf numFmtId="4" fontId="5" fillId="33" borderId="14" xfId="54" applyNumberFormat="1" applyFont="1" applyFill="1" applyBorder="1" applyAlignment="1">
      <alignment horizontal="center" vertical="center" wrapText="1"/>
      <protection/>
    </xf>
    <xf numFmtId="4" fontId="5" fillId="33" borderId="20" xfId="54" applyNumberFormat="1" applyFont="1" applyFill="1" applyBorder="1" applyAlignment="1">
      <alignment horizontal="center" vertical="center" wrapText="1"/>
      <protection/>
    </xf>
    <xf numFmtId="4" fontId="5" fillId="33" borderId="41" xfId="54" applyNumberFormat="1" applyFont="1" applyFill="1" applyBorder="1" applyAlignment="1">
      <alignment horizontal="center" vertical="center" wrapText="1"/>
      <protection/>
    </xf>
    <xf numFmtId="4" fontId="4" fillId="34" borderId="34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2" fontId="4" fillId="35" borderId="11" xfId="54" applyNumberFormat="1" applyFont="1" applyFill="1" applyBorder="1" applyAlignment="1">
      <alignment horizontal="center" vertical="center" wrapText="1"/>
      <protection/>
    </xf>
    <xf numFmtId="2" fontId="4" fillId="35" borderId="12" xfId="54" applyNumberFormat="1" applyFont="1" applyFill="1" applyBorder="1" applyAlignment="1">
      <alignment horizontal="center" vertical="center" wrapText="1"/>
      <protection/>
    </xf>
    <xf numFmtId="2" fontId="4" fillId="35" borderId="17" xfId="54" applyNumberFormat="1" applyFont="1" applyFill="1" applyBorder="1" applyAlignment="1">
      <alignment horizontal="center" vertical="center" wrapText="1"/>
      <protection/>
    </xf>
    <xf numFmtId="2" fontId="4" fillId="35" borderId="10" xfId="54" applyNumberFormat="1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/>
      <protection/>
    </xf>
    <xf numFmtId="2" fontId="5" fillId="0" borderId="27" xfId="54" applyNumberFormat="1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/>
      <protection/>
    </xf>
    <xf numFmtId="2" fontId="4" fillId="35" borderId="27" xfId="54" applyNumberFormat="1" applyFont="1" applyFill="1" applyBorder="1" applyAlignment="1">
      <alignment horizontal="center" vertical="center" wrapText="1"/>
      <protection/>
    </xf>
    <xf numFmtId="0" fontId="4" fillId="35" borderId="18" xfId="54" applyFont="1" applyFill="1" applyBorder="1" applyAlignment="1">
      <alignment horizontal="center" vertical="center"/>
      <protection/>
    </xf>
    <xf numFmtId="0" fontId="5" fillId="0" borderId="30" xfId="54" applyFont="1" applyFill="1" applyBorder="1" applyAlignment="1">
      <alignment horizontal="center" vertical="center" wrapText="1"/>
      <protection/>
    </xf>
    <xf numFmtId="4" fontId="5" fillId="0" borderId="27" xfId="54" applyNumberFormat="1" applyFont="1" applyFill="1" applyBorder="1" applyAlignment="1">
      <alignment horizontal="center" vertical="center" wrapText="1"/>
      <protection/>
    </xf>
    <xf numFmtId="4" fontId="5" fillId="0" borderId="28" xfId="54" applyNumberFormat="1" applyFont="1" applyFill="1" applyBorder="1" applyAlignment="1">
      <alignment horizontal="center" vertical="center" wrapText="1"/>
      <protection/>
    </xf>
    <xf numFmtId="2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2" fontId="4" fillId="34" borderId="30" xfId="54" applyNumberFormat="1" applyFont="1" applyFill="1" applyBorder="1" applyAlignment="1">
      <alignment horizontal="center" vertical="center" wrapText="1"/>
      <protection/>
    </xf>
    <xf numFmtId="3" fontId="5" fillId="0" borderId="24" xfId="54" applyNumberFormat="1" applyFont="1" applyFill="1" applyBorder="1" applyAlignment="1">
      <alignment horizontal="center" vertical="center" wrapText="1"/>
      <protection/>
    </xf>
    <xf numFmtId="2" fontId="5" fillId="0" borderId="42" xfId="54" applyNumberFormat="1" applyFont="1" applyFill="1" applyBorder="1" applyAlignment="1">
      <alignment horizontal="center" vertical="center" wrapText="1"/>
      <protection/>
    </xf>
    <xf numFmtId="0" fontId="5" fillId="0" borderId="42" xfId="54" applyFont="1" applyFill="1" applyBorder="1" applyAlignment="1">
      <alignment horizontal="center" vertical="center"/>
      <protection/>
    </xf>
    <xf numFmtId="2" fontId="5" fillId="0" borderId="17" xfId="54" applyNumberFormat="1" applyFont="1" applyFill="1" applyBorder="1" applyAlignment="1">
      <alignment horizontal="center" vertical="center" wrapText="1"/>
      <protection/>
    </xf>
    <xf numFmtId="4" fontId="5" fillId="0" borderId="24" xfId="54" applyNumberFormat="1" applyFont="1" applyFill="1" applyBorder="1" applyAlignment="1">
      <alignment horizontal="center" vertical="center"/>
      <protection/>
    </xf>
    <xf numFmtId="2" fontId="5" fillId="0" borderId="28" xfId="54" applyNumberFormat="1" applyFont="1" applyFill="1" applyBorder="1" applyAlignment="1">
      <alignment horizontal="center" vertical="center" wrapText="1"/>
      <protection/>
    </xf>
    <xf numFmtId="1" fontId="5" fillId="0" borderId="29" xfId="54" applyNumberFormat="1" applyFont="1" applyFill="1" applyBorder="1" applyAlignment="1">
      <alignment horizontal="center" vertical="center" wrapText="1"/>
      <protection/>
    </xf>
    <xf numFmtId="1" fontId="5" fillId="0" borderId="27" xfId="54" applyNumberFormat="1" applyFont="1" applyFill="1" applyBorder="1" applyAlignment="1">
      <alignment horizontal="center" vertical="center" wrapText="1"/>
      <protection/>
    </xf>
    <xf numFmtId="178" fontId="5" fillId="0" borderId="27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54" applyFont="1" applyFill="1" applyBorder="1" applyAlignment="1">
      <alignment horizontal="center" vertical="center" wrapText="1"/>
      <protection/>
    </xf>
    <xf numFmtId="0" fontId="5" fillId="36" borderId="43" xfId="54" applyFont="1" applyFill="1" applyBorder="1" applyAlignment="1">
      <alignment horizontal="center" vertical="center" wrapText="1"/>
      <protection/>
    </xf>
    <xf numFmtId="0" fontId="5" fillId="36" borderId="44" xfId="54" applyFont="1" applyFill="1" applyBorder="1" applyAlignment="1">
      <alignment horizontal="center" vertical="center" wrapText="1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49" fontId="5" fillId="0" borderId="45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8" fillId="0" borderId="46" xfId="54" applyNumberFormat="1" applyFont="1" applyFill="1" applyBorder="1" applyAlignment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49" fontId="4" fillId="0" borderId="46" xfId="54" applyNumberFormat="1" applyFont="1" applyFill="1" applyBorder="1" applyAlignment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4" fillId="0" borderId="49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49" fontId="4" fillId="0" borderId="51" xfId="54" applyNumberFormat="1" applyFont="1" applyFill="1" applyBorder="1" applyAlignment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13" fillId="37" borderId="54" xfId="54" applyFont="1" applyFill="1" applyBorder="1" applyAlignment="1">
      <alignment horizontal="center" vertical="center" wrapText="1"/>
      <protection/>
    </xf>
    <xf numFmtId="0" fontId="13" fillId="37" borderId="55" xfId="54" applyFont="1" applyFill="1" applyBorder="1" applyAlignment="1">
      <alignment horizontal="center" vertical="center" wrapText="1"/>
      <protection/>
    </xf>
    <xf numFmtId="0" fontId="13" fillId="37" borderId="56" xfId="54" applyFont="1" applyFill="1" applyBorder="1" applyAlignment="1">
      <alignment horizontal="center" vertical="center" wrapText="1"/>
      <protection/>
    </xf>
    <xf numFmtId="49" fontId="8" fillId="0" borderId="33" xfId="54" applyNumberFormat="1" applyFont="1" applyFill="1" applyBorder="1" applyAlignment="1">
      <alignment horizontal="center" vertical="center" wrapText="1"/>
      <protection/>
    </xf>
    <xf numFmtId="0" fontId="10" fillId="0" borderId="34" xfId="0" applyFont="1" applyBorder="1" applyAlignment="1">
      <alignment vertical="center" wrapText="1"/>
    </xf>
    <xf numFmtId="49" fontId="5" fillId="0" borderId="25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49" fontId="13" fillId="34" borderId="46" xfId="54" applyNumberFormat="1" applyFont="1" applyFill="1" applyBorder="1" applyAlignment="1">
      <alignment horizontal="left" vertical="center" wrapText="1"/>
      <protection/>
    </xf>
    <xf numFmtId="0" fontId="13" fillId="34" borderId="47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49" fontId="13" fillId="34" borderId="49" xfId="54" applyNumberFormat="1" applyFont="1" applyFill="1" applyBorder="1" applyAlignment="1">
      <alignment horizontal="left" vertical="center" wrapText="1"/>
      <protection/>
    </xf>
    <xf numFmtId="0" fontId="13" fillId="34" borderId="0" xfId="0" applyFont="1" applyFill="1" applyBorder="1" applyAlignment="1">
      <alignment horizontal="left" vertical="center" wrapText="1"/>
    </xf>
    <xf numFmtId="0" fontId="13" fillId="34" borderId="50" xfId="0" applyFont="1" applyFill="1" applyBorder="1" applyAlignment="1">
      <alignment horizontal="left" vertical="center" wrapText="1"/>
    </xf>
    <xf numFmtId="49" fontId="13" fillId="34" borderId="51" xfId="54" applyNumberFormat="1" applyFont="1" applyFill="1" applyBorder="1" applyAlignment="1">
      <alignment horizontal="left" vertical="center" wrapText="1"/>
      <protection/>
    </xf>
    <xf numFmtId="0" fontId="13" fillId="34" borderId="52" xfId="0" applyFont="1" applyFill="1" applyBorder="1" applyAlignment="1">
      <alignment horizontal="left" vertical="center" wrapText="1"/>
    </xf>
    <xf numFmtId="0" fontId="13" fillId="34" borderId="53" xfId="0" applyFont="1" applyFill="1" applyBorder="1" applyAlignment="1">
      <alignment horizontal="left" vertical="center" wrapText="1"/>
    </xf>
    <xf numFmtId="49" fontId="14" fillId="34" borderId="29" xfId="54" applyNumberFormat="1" applyFont="1" applyFill="1" applyBorder="1" applyAlignment="1">
      <alignment horizontal="center" vertical="center" wrapText="1"/>
      <protection/>
    </xf>
    <xf numFmtId="0" fontId="14" fillId="34" borderId="27" xfId="0" applyFont="1" applyFill="1" applyBorder="1" applyAlignment="1">
      <alignment horizontal="center" vertical="center" wrapText="1"/>
    </xf>
    <xf numFmtId="49" fontId="14" fillId="34" borderId="25" xfId="54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37" xfId="54" applyNumberFormat="1" applyFont="1" applyFill="1" applyBorder="1" applyAlignment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36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5" fillId="0" borderId="57" xfId="54" applyNumberFormat="1" applyFont="1" applyFill="1" applyBorder="1" applyAlignment="1">
      <alignment horizontal="center" vertical="center" wrapText="1"/>
      <protection/>
    </xf>
    <xf numFmtId="0" fontId="16" fillId="0" borderId="5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13" fillId="0" borderId="33" xfId="54" applyNumberFormat="1" applyFont="1" applyFill="1" applyBorder="1" applyAlignment="1">
      <alignment horizontal="center" vertic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8" borderId="54" xfId="54" applyFont="1" applyFill="1" applyBorder="1" applyAlignment="1">
      <alignment horizontal="center" vertical="center" wrapText="1"/>
      <protection/>
    </xf>
    <xf numFmtId="0" fontId="13" fillId="38" borderId="55" xfId="54" applyFont="1" applyFill="1" applyBorder="1" applyAlignment="1">
      <alignment horizontal="center" vertical="center" wrapText="1"/>
      <protection/>
    </xf>
    <xf numFmtId="0" fontId="13" fillId="38" borderId="56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textRotation="90" wrapText="1"/>
      <protection/>
    </xf>
    <xf numFmtId="0" fontId="5" fillId="0" borderId="13" xfId="54" applyFont="1" applyFill="1" applyBorder="1" applyAlignment="1">
      <alignment horizontal="center" vertical="center" textRotation="90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5" fillId="0" borderId="59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4" fillId="0" borderId="25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2"/>
  <sheetViews>
    <sheetView showZeros="0" tabSelected="1" view="pageBreakPreview" zoomScale="40" zoomScaleNormal="40" zoomScaleSheetLayoutView="40" zoomScalePageLayoutView="0" workbookViewId="0" topLeftCell="A1">
      <pane ySplit="3" topLeftCell="A102" activePane="bottomLeft" state="frozen"/>
      <selection pane="topLeft" activeCell="A1" sqref="A1"/>
      <selection pane="bottomLeft" activeCell="N125" sqref="N125"/>
    </sheetView>
  </sheetViews>
  <sheetFormatPr defaultColWidth="9.140625" defaultRowHeight="12.75"/>
  <cols>
    <col min="1" max="1" width="10.28125" style="54" customWidth="1"/>
    <col min="2" max="2" width="41.28125" style="54" customWidth="1"/>
    <col min="3" max="3" width="28.7109375" style="54" customWidth="1"/>
    <col min="4" max="4" width="33.57421875" style="54" customWidth="1"/>
    <col min="5" max="5" width="51.28125" style="54" customWidth="1"/>
    <col min="6" max="6" width="16.28125" style="54" customWidth="1"/>
    <col min="7" max="7" width="73.00390625" style="54" customWidth="1"/>
    <col min="8" max="8" width="7.421875" style="54" hidden="1" customWidth="1"/>
    <col min="9" max="9" width="17.28125" style="55" customWidth="1"/>
    <col min="10" max="10" width="16.8515625" style="56" customWidth="1"/>
    <col min="11" max="11" width="15.7109375" style="56" customWidth="1"/>
    <col min="12" max="12" width="15.28125" style="56" customWidth="1"/>
    <col min="13" max="13" width="14.421875" style="56" customWidth="1"/>
    <col min="14" max="14" width="15.00390625" style="56" bestFit="1" customWidth="1"/>
    <col min="15" max="15" width="16.28125" style="57" customWidth="1"/>
    <col min="16" max="16" width="18.28125" style="58" customWidth="1"/>
    <col min="17" max="17" width="22.140625" style="58" customWidth="1"/>
    <col min="18" max="18" width="26.28125" style="59" customWidth="1"/>
    <col min="19" max="19" width="18.421875" style="25" customWidth="1"/>
    <col min="20" max="20" width="16.7109375" style="25" customWidth="1"/>
    <col min="21" max="21" width="13.140625" style="25" customWidth="1"/>
    <col min="22" max="22" width="9.00390625" style="25" customWidth="1"/>
    <col min="23" max="25" width="11.00390625" style="25" customWidth="1"/>
    <col min="26" max="29" width="9.140625" style="25" customWidth="1"/>
    <col min="30" max="30" width="9.8515625" style="25" bestFit="1" customWidth="1"/>
    <col min="31" max="16384" width="9.140625" style="25" customWidth="1"/>
  </cols>
  <sheetData>
    <row r="1" spans="1:20" ht="107.25" customHeight="1" thickBot="1">
      <c r="A1" s="239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  <c r="T1" s="31"/>
    </row>
    <row r="2" spans="1:20" s="27" customFormat="1" ht="54.75" customHeight="1">
      <c r="A2" s="246" t="s">
        <v>5</v>
      </c>
      <c r="B2" s="237" t="s">
        <v>32</v>
      </c>
      <c r="C2" s="237" t="s">
        <v>30</v>
      </c>
      <c r="D2" s="237" t="s">
        <v>31</v>
      </c>
      <c r="E2" s="237" t="s">
        <v>7</v>
      </c>
      <c r="F2" s="244" t="s">
        <v>0</v>
      </c>
      <c r="G2" s="237" t="s">
        <v>8</v>
      </c>
      <c r="H2" s="14"/>
      <c r="I2" s="233" t="s">
        <v>1</v>
      </c>
      <c r="J2" s="241" t="s">
        <v>24</v>
      </c>
      <c r="K2" s="242"/>
      <c r="L2" s="242"/>
      <c r="M2" s="242"/>
      <c r="N2" s="242"/>
      <c r="O2" s="243"/>
      <c r="P2" s="248" t="s">
        <v>35</v>
      </c>
      <c r="Q2" s="249"/>
      <c r="R2" s="249"/>
      <c r="S2" s="250"/>
      <c r="T2" s="26"/>
    </row>
    <row r="3" spans="1:20" s="27" customFormat="1" ht="198.75" customHeight="1" thickBot="1">
      <c r="A3" s="247"/>
      <c r="B3" s="238"/>
      <c r="C3" s="238"/>
      <c r="D3" s="238"/>
      <c r="E3" s="238"/>
      <c r="F3" s="245"/>
      <c r="G3" s="238"/>
      <c r="H3" s="10"/>
      <c r="I3" s="234"/>
      <c r="J3" s="8" t="s">
        <v>27</v>
      </c>
      <c r="K3" s="28" t="s">
        <v>9</v>
      </c>
      <c r="L3" s="28" t="s">
        <v>3</v>
      </c>
      <c r="M3" s="28" t="s">
        <v>10</v>
      </c>
      <c r="N3" s="28" t="s">
        <v>4</v>
      </c>
      <c r="O3" s="29" t="s">
        <v>25</v>
      </c>
      <c r="P3" s="72" t="s">
        <v>28</v>
      </c>
      <c r="Q3" s="73" t="s">
        <v>36</v>
      </c>
      <c r="R3" s="74" t="s">
        <v>29</v>
      </c>
      <c r="S3" s="75" t="s">
        <v>26</v>
      </c>
      <c r="T3" s="26"/>
    </row>
    <row r="4" spans="1:20" s="27" customFormat="1" ht="30.75" thickBot="1">
      <c r="A4" s="230" t="s">
        <v>11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  <c r="T4" s="26"/>
    </row>
    <row r="5" spans="1:20" ht="32.25" customHeight="1">
      <c r="A5" s="219" t="s">
        <v>13</v>
      </c>
      <c r="B5" s="251" t="s">
        <v>87</v>
      </c>
      <c r="C5" s="236" t="s">
        <v>33</v>
      </c>
      <c r="D5" s="236" t="s">
        <v>43</v>
      </c>
      <c r="E5" s="235" t="s">
        <v>81</v>
      </c>
      <c r="F5" s="236" t="s">
        <v>82</v>
      </c>
      <c r="G5" s="235" t="s">
        <v>79</v>
      </c>
      <c r="H5" s="30"/>
      <c r="I5" s="66" t="s">
        <v>2</v>
      </c>
      <c r="J5" s="99">
        <f aca="true" t="shared" si="0" ref="J5:P5">J6+J7+J8</f>
        <v>54</v>
      </c>
      <c r="K5" s="87">
        <f t="shared" si="0"/>
        <v>0</v>
      </c>
      <c r="L5" s="87">
        <f t="shared" si="0"/>
        <v>0</v>
      </c>
      <c r="M5" s="87">
        <f t="shared" si="0"/>
        <v>0</v>
      </c>
      <c r="N5" s="87">
        <f t="shared" si="0"/>
        <v>7</v>
      </c>
      <c r="O5" s="100">
        <f t="shared" si="0"/>
        <v>47</v>
      </c>
      <c r="P5" s="93">
        <f t="shared" si="0"/>
        <v>3033.1</v>
      </c>
      <c r="Q5" s="64"/>
      <c r="R5" s="83">
        <f>R6+R7+R8</f>
        <v>45.3</v>
      </c>
      <c r="S5" s="78">
        <f>S6+S7+S8</f>
        <v>15</v>
      </c>
      <c r="T5" s="31"/>
    </row>
    <row r="6" spans="1:20" s="37" customFormat="1" ht="28.5" customHeight="1">
      <c r="A6" s="186"/>
      <c r="B6" s="158"/>
      <c r="C6" s="149"/>
      <c r="D6" s="149"/>
      <c r="E6" s="150"/>
      <c r="F6" s="149"/>
      <c r="G6" s="150"/>
      <c r="H6" s="32"/>
      <c r="I6" s="18">
        <v>2015</v>
      </c>
      <c r="J6" s="90">
        <f>K6+L6+M6+N6+O6</f>
        <v>17</v>
      </c>
      <c r="K6" s="77"/>
      <c r="L6" s="77"/>
      <c r="M6" s="77"/>
      <c r="N6" s="77"/>
      <c r="O6" s="91">
        <v>17</v>
      </c>
      <c r="P6" s="90">
        <v>817.1</v>
      </c>
      <c r="Q6" s="4"/>
      <c r="R6" s="2">
        <v>15.1</v>
      </c>
      <c r="S6" s="35"/>
      <c r="T6" s="36"/>
    </row>
    <row r="7" spans="1:20" s="37" customFormat="1" ht="26.25" customHeight="1">
      <c r="A7" s="186"/>
      <c r="B7" s="158"/>
      <c r="C7" s="149"/>
      <c r="D7" s="149"/>
      <c r="E7" s="150"/>
      <c r="F7" s="149"/>
      <c r="G7" s="150"/>
      <c r="H7" s="32"/>
      <c r="I7" s="18">
        <v>2016</v>
      </c>
      <c r="J7" s="90">
        <f>K7+L7+M7+N7+O7</f>
        <v>37</v>
      </c>
      <c r="K7" s="77"/>
      <c r="L7" s="77"/>
      <c r="M7" s="77"/>
      <c r="N7" s="77">
        <v>7</v>
      </c>
      <c r="O7" s="91">
        <v>30</v>
      </c>
      <c r="P7" s="90">
        <v>1108</v>
      </c>
      <c r="Q7" s="4"/>
      <c r="R7" s="2">
        <v>15.1</v>
      </c>
      <c r="S7" s="76">
        <v>15</v>
      </c>
      <c r="T7" s="36"/>
    </row>
    <row r="8" spans="1:20" s="37" customFormat="1" ht="29.25" customHeight="1">
      <c r="A8" s="186"/>
      <c r="B8" s="236"/>
      <c r="C8" s="149"/>
      <c r="D8" s="149"/>
      <c r="E8" s="150"/>
      <c r="F8" s="149"/>
      <c r="G8" s="150"/>
      <c r="H8" s="32"/>
      <c r="I8" s="18">
        <v>2017</v>
      </c>
      <c r="J8" s="90">
        <f>K8+L8+M8+N8+O8</f>
        <v>0</v>
      </c>
      <c r="K8" s="77"/>
      <c r="L8" s="77"/>
      <c r="M8" s="77"/>
      <c r="N8" s="77"/>
      <c r="O8" s="91">
        <v>0</v>
      </c>
      <c r="P8" s="90">
        <v>1108</v>
      </c>
      <c r="Q8" s="4"/>
      <c r="R8" s="2">
        <v>15.1</v>
      </c>
      <c r="S8" s="35"/>
      <c r="T8" s="36"/>
    </row>
    <row r="9" spans="1:20" s="37" customFormat="1" ht="22.5" customHeight="1">
      <c r="A9" s="186" t="s">
        <v>14</v>
      </c>
      <c r="B9" s="149" t="s">
        <v>104</v>
      </c>
      <c r="C9" s="149" t="s">
        <v>33</v>
      </c>
      <c r="D9" s="149" t="s">
        <v>37</v>
      </c>
      <c r="E9" s="150" t="s">
        <v>38</v>
      </c>
      <c r="F9" s="236" t="s">
        <v>82</v>
      </c>
      <c r="G9" s="150" t="s">
        <v>80</v>
      </c>
      <c r="H9" s="32"/>
      <c r="I9" s="66" t="s">
        <v>2</v>
      </c>
      <c r="J9" s="88">
        <f aca="true" t="shared" si="1" ref="J9:P9">J10+J11+J12</f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9">
        <f t="shared" si="1"/>
        <v>0</v>
      </c>
      <c r="P9" s="93">
        <f t="shared" si="1"/>
        <v>1385</v>
      </c>
      <c r="Q9" s="64"/>
      <c r="R9" s="83">
        <f>R10+R11+R12</f>
        <v>115.4</v>
      </c>
      <c r="S9" s="78">
        <f>S10+S11</f>
        <v>27</v>
      </c>
      <c r="T9" s="36"/>
    </row>
    <row r="10" spans="1:20" s="37" customFormat="1" ht="23.25" customHeight="1">
      <c r="A10" s="186"/>
      <c r="B10" s="149"/>
      <c r="C10" s="149"/>
      <c r="D10" s="149"/>
      <c r="E10" s="150"/>
      <c r="F10" s="149"/>
      <c r="G10" s="150"/>
      <c r="H10" s="32"/>
      <c r="I10" s="18">
        <v>2015</v>
      </c>
      <c r="J10" s="90">
        <f>K10+L10+M10+N10+O10</f>
        <v>0</v>
      </c>
      <c r="K10" s="77"/>
      <c r="L10" s="77"/>
      <c r="M10" s="77"/>
      <c r="N10" s="77"/>
      <c r="O10" s="91">
        <v>0</v>
      </c>
      <c r="P10" s="90">
        <v>410</v>
      </c>
      <c r="Q10" s="4"/>
      <c r="R10" s="2">
        <v>37</v>
      </c>
      <c r="S10" s="140">
        <v>21</v>
      </c>
      <c r="T10" s="38"/>
    </row>
    <row r="11" spans="1:20" s="37" customFormat="1" ht="26.25">
      <c r="A11" s="186"/>
      <c r="B11" s="149"/>
      <c r="C11" s="149"/>
      <c r="D11" s="149"/>
      <c r="E11" s="150"/>
      <c r="F11" s="149"/>
      <c r="G11" s="150"/>
      <c r="H11" s="32"/>
      <c r="I11" s="18">
        <v>2016</v>
      </c>
      <c r="J11" s="90">
        <f>K11+L11+M11+N11+O11</f>
        <v>0</v>
      </c>
      <c r="K11" s="77"/>
      <c r="L11" s="77"/>
      <c r="M11" s="77"/>
      <c r="N11" s="77"/>
      <c r="O11" s="91">
        <v>0</v>
      </c>
      <c r="P11" s="90">
        <v>460</v>
      </c>
      <c r="Q11" s="4"/>
      <c r="R11" s="2">
        <v>37</v>
      </c>
      <c r="S11" s="140">
        <v>6</v>
      </c>
      <c r="T11" s="38"/>
    </row>
    <row r="12" spans="1:20" s="37" customFormat="1" ht="26.25">
      <c r="A12" s="186"/>
      <c r="B12" s="149"/>
      <c r="C12" s="149"/>
      <c r="D12" s="149"/>
      <c r="E12" s="150"/>
      <c r="F12" s="149"/>
      <c r="G12" s="150"/>
      <c r="H12" s="32"/>
      <c r="I12" s="18">
        <v>2017</v>
      </c>
      <c r="J12" s="90">
        <f>K12+L12+M12+N12+O12</f>
        <v>0</v>
      </c>
      <c r="K12" s="77"/>
      <c r="L12" s="77"/>
      <c r="M12" s="77"/>
      <c r="N12" s="77"/>
      <c r="O12" s="91">
        <v>0</v>
      </c>
      <c r="P12" s="90">
        <v>515</v>
      </c>
      <c r="Q12" s="4"/>
      <c r="R12" s="2">
        <v>41.4</v>
      </c>
      <c r="S12" s="140">
        <v>0</v>
      </c>
      <c r="T12" s="38"/>
    </row>
    <row r="13" spans="1:20" s="37" customFormat="1" ht="23.25" customHeight="1">
      <c r="A13" s="186" t="s">
        <v>105</v>
      </c>
      <c r="B13" s="149" t="s">
        <v>102</v>
      </c>
      <c r="C13" s="149" t="s">
        <v>39</v>
      </c>
      <c r="D13" s="149" t="s">
        <v>41</v>
      </c>
      <c r="E13" s="150" t="s">
        <v>42</v>
      </c>
      <c r="F13" s="150" t="s">
        <v>82</v>
      </c>
      <c r="G13" s="150" t="s">
        <v>64</v>
      </c>
      <c r="H13" s="32"/>
      <c r="I13" s="66" t="s">
        <v>2</v>
      </c>
      <c r="J13" s="88">
        <f aca="true" t="shared" si="2" ref="J13:P13">J14+J15+J16</f>
        <v>15</v>
      </c>
      <c r="K13" s="81">
        <f t="shared" si="2"/>
        <v>0</v>
      </c>
      <c r="L13" s="81">
        <f t="shared" si="2"/>
        <v>0</v>
      </c>
      <c r="M13" s="81">
        <f t="shared" si="2"/>
        <v>0</v>
      </c>
      <c r="N13" s="81">
        <f t="shared" si="2"/>
        <v>14</v>
      </c>
      <c r="O13" s="89">
        <f t="shared" si="2"/>
        <v>1</v>
      </c>
      <c r="P13" s="93">
        <f t="shared" si="2"/>
        <v>57.199999999999996</v>
      </c>
      <c r="Q13" s="64"/>
      <c r="R13" s="83">
        <f>R14+R15+R16</f>
        <v>4.81</v>
      </c>
      <c r="S13" s="78">
        <f>S14+S15+S16</f>
        <v>21</v>
      </c>
      <c r="T13" s="36"/>
    </row>
    <row r="14" spans="1:20" s="37" customFormat="1" ht="26.25">
      <c r="A14" s="186"/>
      <c r="B14" s="213"/>
      <c r="C14" s="149"/>
      <c r="D14" s="149"/>
      <c r="E14" s="210"/>
      <c r="F14" s="210"/>
      <c r="G14" s="210"/>
      <c r="H14" s="32"/>
      <c r="I14" s="18">
        <v>2015</v>
      </c>
      <c r="J14" s="90">
        <f>N14+O14</f>
        <v>1</v>
      </c>
      <c r="K14" s="77"/>
      <c r="L14" s="77"/>
      <c r="M14" s="77"/>
      <c r="N14" s="77">
        <v>1</v>
      </c>
      <c r="O14" s="91"/>
      <c r="P14" s="90">
        <v>18.2</v>
      </c>
      <c r="Q14" s="4"/>
      <c r="R14" s="2">
        <v>1.39</v>
      </c>
      <c r="S14" s="35">
        <v>7</v>
      </c>
      <c r="T14" s="36"/>
    </row>
    <row r="15" spans="1:20" s="37" customFormat="1" ht="26.25">
      <c r="A15" s="186"/>
      <c r="B15" s="213"/>
      <c r="C15" s="149"/>
      <c r="D15" s="149"/>
      <c r="E15" s="210"/>
      <c r="F15" s="210"/>
      <c r="G15" s="210"/>
      <c r="H15" s="32"/>
      <c r="I15" s="18">
        <v>2016</v>
      </c>
      <c r="J15" s="90">
        <f>N15+O15</f>
        <v>5</v>
      </c>
      <c r="K15" s="77"/>
      <c r="L15" s="77"/>
      <c r="M15" s="77"/>
      <c r="N15" s="77">
        <v>5</v>
      </c>
      <c r="O15" s="91"/>
      <c r="P15" s="90">
        <v>19.1</v>
      </c>
      <c r="Q15" s="4"/>
      <c r="R15" s="2">
        <v>1.58</v>
      </c>
      <c r="S15" s="35">
        <v>7</v>
      </c>
      <c r="T15" s="36"/>
    </row>
    <row r="16" spans="1:20" s="37" customFormat="1" ht="26.25">
      <c r="A16" s="154"/>
      <c r="B16" s="214"/>
      <c r="C16" s="157"/>
      <c r="D16" s="157"/>
      <c r="E16" s="218"/>
      <c r="F16" s="218"/>
      <c r="G16" s="218"/>
      <c r="H16" s="39"/>
      <c r="I16" s="19">
        <v>2017</v>
      </c>
      <c r="J16" s="90">
        <f>N16+O16</f>
        <v>9</v>
      </c>
      <c r="K16" s="92"/>
      <c r="L16" s="92"/>
      <c r="M16" s="92"/>
      <c r="N16" s="92">
        <v>8</v>
      </c>
      <c r="O16" s="141">
        <v>1</v>
      </c>
      <c r="P16" s="96">
        <v>19.9</v>
      </c>
      <c r="Q16" s="40"/>
      <c r="R16" s="6">
        <v>1.84</v>
      </c>
      <c r="S16" s="142">
        <v>7</v>
      </c>
      <c r="T16" s="36"/>
    </row>
    <row r="17" spans="1:20" s="37" customFormat="1" ht="26.25">
      <c r="A17" s="186" t="s">
        <v>40</v>
      </c>
      <c r="B17" s="149" t="s">
        <v>103</v>
      </c>
      <c r="C17" s="149" t="s">
        <v>39</v>
      </c>
      <c r="D17" s="149" t="s">
        <v>44</v>
      </c>
      <c r="E17" s="150" t="s">
        <v>62</v>
      </c>
      <c r="F17" s="150" t="s">
        <v>83</v>
      </c>
      <c r="G17" s="150" t="s">
        <v>64</v>
      </c>
      <c r="H17" s="32"/>
      <c r="I17" s="66" t="s">
        <v>2</v>
      </c>
      <c r="J17" s="88">
        <f aca="true" t="shared" si="3" ref="J17:P17">J18+J19+J20</f>
        <v>6.5</v>
      </c>
      <c r="K17" s="81">
        <f t="shared" si="3"/>
        <v>0</v>
      </c>
      <c r="L17" s="81">
        <f t="shared" si="3"/>
        <v>0</v>
      </c>
      <c r="M17" s="81">
        <f t="shared" si="3"/>
        <v>0</v>
      </c>
      <c r="N17" s="81">
        <f t="shared" si="3"/>
        <v>3.5</v>
      </c>
      <c r="O17" s="89">
        <f t="shared" si="3"/>
        <v>3</v>
      </c>
      <c r="P17" s="93">
        <f t="shared" si="3"/>
        <v>85</v>
      </c>
      <c r="Q17" s="64"/>
      <c r="R17" s="83">
        <f>R18+R19+R20</f>
        <v>8.5</v>
      </c>
      <c r="S17" s="78">
        <f>S18+S19+S20</f>
        <v>4</v>
      </c>
      <c r="T17" s="36"/>
    </row>
    <row r="18" spans="1:20" s="37" customFormat="1" ht="26.25">
      <c r="A18" s="186"/>
      <c r="B18" s="213"/>
      <c r="C18" s="149"/>
      <c r="D18" s="149"/>
      <c r="E18" s="210"/>
      <c r="F18" s="210"/>
      <c r="G18" s="210"/>
      <c r="H18" s="32"/>
      <c r="I18" s="18">
        <v>2015</v>
      </c>
      <c r="J18" s="90">
        <f>O18+N18+M18+L18+K18</f>
        <v>2.9</v>
      </c>
      <c r="K18" s="77"/>
      <c r="L18" s="77"/>
      <c r="M18" s="77"/>
      <c r="N18" s="77">
        <v>1.9</v>
      </c>
      <c r="O18" s="91">
        <v>1</v>
      </c>
      <c r="P18" s="90">
        <v>20</v>
      </c>
      <c r="Q18" s="4"/>
      <c r="R18" s="2">
        <v>2</v>
      </c>
      <c r="S18" s="35">
        <v>2</v>
      </c>
      <c r="T18" s="36"/>
    </row>
    <row r="19" spans="1:20" s="37" customFormat="1" ht="26.25">
      <c r="A19" s="186"/>
      <c r="B19" s="213"/>
      <c r="C19" s="149"/>
      <c r="D19" s="149"/>
      <c r="E19" s="210"/>
      <c r="F19" s="210"/>
      <c r="G19" s="210"/>
      <c r="H19" s="32"/>
      <c r="I19" s="18">
        <v>2016</v>
      </c>
      <c r="J19" s="90">
        <f>O19+N19+M19+L19+K19</f>
        <v>3.6</v>
      </c>
      <c r="K19" s="77"/>
      <c r="L19" s="77"/>
      <c r="M19" s="77"/>
      <c r="N19" s="77">
        <v>1.6</v>
      </c>
      <c r="O19" s="91">
        <v>2</v>
      </c>
      <c r="P19" s="90">
        <v>30</v>
      </c>
      <c r="Q19" s="4"/>
      <c r="R19" s="2">
        <v>3</v>
      </c>
      <c r="S19" s="35">
        <v>2</v>
      </c>
      <c r="T19" s="36"/>
    </row>
    <row r="20" spans="1:20" s="37" customFormat="1" ht="26.25">
      <c r="A20" s="154"/>
      <c r="B20" s="214"/>
      <c r="C20" s="157"/>
      <c r="D20" s="157"/>
      <c r="E20" s="218"/>
      <c r="F20" s="218"/>
      <c r="G20" s="218"/>
      <c r="H20" s="39"/>
      <c r="I20" s="19">
        <v>2017</v>
      </c>
      <c r="J20" s="90">
        <f>O20+N20+M20+L20+K20</f>
        <v>0</v>
      </c>
      <c r="K20" s="92"/>
      <c r="L20" s="92"/>
      <c r="M20" s="92"/>
      <c r="N20" s="92"/>
      <c r="O20" s="141"/>
      <c r="P20" s="96">
        <v>35</v>
      </c>
      <c r="Q20" s="40"/>
      <c r="R20" s="6">
        <v>3.5</v>
      </c>
      <c r="S20" s="142"/>
      <c r="T20" s="36"/>
    </row>
    <row r="21" spans="1:20" s="37" customFormat="1" ht="23.25" customHeight="1">
      <c r="A21" s="186" t="s">
        <v>46</v>
      </c>
      <c r="B21" s="149" t="s">
        <v>51</v>
      </c>
      <c r="C21" s="149" t="s">
        <v>48</v>
      </c>
      <c r="D21" s="149" t="s">
        <v>49</v>
      </c>
      <c r="E21" s="150" t="s">
        <v>50</v>
      </c>
      <c r="F21" s="150" t="s">
        <v>82</v>
      </c>
      <c r="G21" s="150" t="s">
        <v>64</v>
      </c>
      <c r="H21" s="32"/>
      <c r="I21" s="66" t="s">
        <v>2</v>
      </c>
      <c r="J21" s="88">
        <f aca="true" t="shared" si="4" ref="J21:P21">J22+J23+J24</f>
        <v>0.15</v>
      </c>
      <c r="K21" s="81">
        <f t="shared" si="4"/>
        <v>0</v>
      </c>
      <c r="L21" s="81">
        <f t="shared" si="4"/>
        <v>0</v>
      </c>
      <c r="M21" s="81">
        <f t="shared" si="4"/>
        <v>0</v>
      </c>
      <c r="N21" s="81">
        <f t="shared" si="4"/>
        <v>0.15</v>
      </c>
      <c r="O21" s="89">
        <f t="shared" si="4"/>
        <v>0</v>
      </c>
      <c r="P21" s="93">
        <f t="shared" si="4"/>
        <v>13.899999999999999</v>
      </c>
      <c r="Q21" s="94"/>
      <c r="R21" s="95">
        <f>R22+R23+R24</f>
        <v>0.84</v>
      </c>
      <c r="S21" s="78">
        <f>S22+S23+S24</f>
        <v>4</v>
      </c>
      <c r="T21" s="36"/>
    </row>
    <row r="22" spans="1:20" s="37" customFormat="1" ht="26.25">
      <c r="A22" s="186"/>
      <c r="B22" s="213"/>
      <c r="C22" s="149"/>
      <c r="D22" s="149"/>
      <c r="E22" s="210"/>
      <c r="F22" s="210"/>
      <c r="G22" s="210"/>
      <c r="H22" s="32"/>
      <c r="I22" s="18">
        <v>2015</v>
      </c>
      <c r="J22" s="90">
        <f>O22+N22+M22+L22+K22</f>
        <v>0.15</v>
      </c>
      <c r="K22" s="77"/>
      <c r="L22" s="77"/>
      <c r="M22" s="77"/>
      <c r="N22" s="77">
        <v>0.15</v>
      </c>
      <c r="O22" s="91"/>
      <c r="P22" s="90">
        <v>2.8</v>
      </c>
      <c r="Q22" s="77"/>
      <c r="R22" s="77">
        <v>0.17</v>
      </c>
      <c r="S22" s="35">
        <v>3</v>
      </c>
      <c r="T22" s="36"/>
    </row>
    <row r="23" spans="1:20" s="37" customFormat="1" ht="26.25">
      <c r="A23" s="186"/>
      <c r="B23" s="213"/>
      <c r="C23" s="149"/>
      <c r="D23" s="149"/>
      <c r="E23" s="210"/>
      <c r="F23" s="210"/>
      <c r="G23" s="210"/>
      <c r="H23" s="32"/>
      <c r="I23" s="18">
        <v>2016</v>
      </c>
      <c r="J23" s="90">
        <f>O23+N23+M23+L23+K23</f>
        <v>0</v>
      </c>
      <c r="K23" s="77"/>
      <c r="L23" s="77"/>
      <c r="M23" s="77"/>
      <c r="N23" s="77"/>
      <c r="O23" s="91"/>
      <c r="P23" s="90">
        <v>5.3</v>
      </c>
      <c r="Q23" s="77"/>
      <c r="R23" s="77">
        <v>0.32</v>
      </c>
      <c r="S23" s="35">
        <v>1</v>
      </c>
      <c r="T23" s="36"/>
    </row>
    <row r="24" spans="1:20" s="37" customFormat="1" ht="26.25">
      <c r="A24" s="154"/>
      <c r="B24" s="214"/>
      <c r="C24" s="157"/>
      <c r="D24" s="157"/>
      <c r="E24" s="218"/>
      <c r="F24" s="218"/>
      <c r="G24" s="218"/>
      <c r="H24" s="39"/>
      <c r="I24" s="19">
        <v>2017</v>
      </c>
      <c r="J24" s="90">
        <f>O24+N24+M24+L24+K24</f>
        <v>0</v>
      </c>
      <c r="K24" s="92"/>
      <c r="L24" s="92"/>
      <c r="M24" s="92"/>
      <c r="N24" s="92">
        <v>0</v>
      </c>
      <c r="O24" s="141"/>
      <c r="P24" s="96">
        <v>5.8</v>
      </c>
      <c r="Q24" s="92"/>
      <c r="R24" s="92">
        <v>0.35</v>
      </c>
      <c r="S24" s="142">
        <v>0</v>
      </c>
      <c r="T24" s="36"/>
    </row>
    <row r="25" spans="1:20" s="37" customFormat="1" ht="22.5" customHeight="1">
      <c r="A25" s="186" t="s">
        <v>47</v>
      </c>
      <c r="B25" s="149" t="s">
        <v>58</v>
      </c>
      <c r="C25" s="149" t="s">
        <v>48</v>
      </c>
      <c r="D25" s="149" t="s">
        <v>44</v>
      </c>
      <c r="E25" s="150" t="s">
        <v>59</v>
      </c>
      <c r="F25" s="150" t="s">
        <v>82</v>
      </c>
      <c r="G25" s="150" t="s">
        <v>64</v>
      </c>
      <c r="H25" s="32"/>
      <c r="I25" s="66" t="s">
        <v>2</v>
      </c>
      <c r="J25" s="88">
        <f aca="true" t="shared" si="5" ref="J25:P25">J26+J27+J28</f>
        <v>1.2000000000000002</v>
      </c>
      <c r="K25" s="81">
        <f t="shared" si="5"/>
        <v>0</v>
      </c>
      <c r="L25" s="81">
        <f t="shared" si="5"/>
        <v>0</v>
      </c>
      <c r="M25" s="81">
        <f t="shared" si="5"/>
        <v>0</v>
      </c>
      <c r="N25" s="81">
        <f t="shared" si="5"/>
        <v>1.2000000000000002</v>
      </c>
      <c r="O25" s="89">
        <f t="shared" si="5"/>
        <v>0</v>
      </c>
      <c r="P25" s="93">
        <f t="shared" si="5"/>
        <v>5.08</v>
      </c>
      <c r="Q25" s="94"/>
      <c r="R25" s="95">
        <f>R26+R27+R28</f>
        <v>0.51</v>
      </c>
      <c r="S25" s="78">
        <f>S26+S27+S28</f>
        <v>1</v>
      </c>
      <c r="T25" s="36"/>
    </row>
    <row r="26" spans="1:20" s="37" customFormat="1" ht="26.25">
      <c r="A26" s="186"/>
      <c r="B26" s="213"/>
      <c r="C26" s="149"/>
      <c r="D26" s="149"/>
      <c r="E26" s="210"/>
      <c r="F26" s="210"/>
      <c r="G26" s="210"/>
      <c r="H26" s="32"/>
      <c r="I26" s="18">
        <v>2015</v>
      </c>
      <c r="J26" s="90">
        <f>N26+O26</f>
        <v>0.4</v>
      </c>
      <c r="K26" s="77"/>
      <c r="L26" s="77"/>
      <c r="M26" s="77"/>
      <c r="N26" s="77">
        <v>0.4</v>
      </c>
      <c r="O26" s="91"/>
      <c r="P26" s="90">
        <v>1.51</v>
      </c>
      <c r="Q26" s="77"/>
      <c r="R26" s="77">
        <v>0.15</v>
      </c>
      <c r="S26" s="35">
        <v>1</v>
      </c>
      <c r="T26" s="36"/>
    </row>
    <row r="27" spans="1:20" s="37" customFormat="1" ht="26.25">
      <c r="A27" s="186"/>
      <c r="B27" s="213"/>
      <c r="C27" s="149"/>
      <c r="D27" s="149"/>
      <c r="E27" s="210"/>
      <c r="F27" s="210"/>
      <c r="G27" s="210"/>
      <c r="H27" s="32"/>
      <c r="I27" s="18">
        <v>2016</v>
      </c>
      <c r="J27" s="90">
        <f>N27+O27</f>
        <v>0.4</v>
      </c>
      <c r="K27" s="77"/>
      <c r="L27" s="77"/>
      <c r="M27" s="77"/>
      <c r="N27" s="77">
        <v>0.4</v>
      </c>
      <c r="O27" s="91"/>
      <c r="P27" s="90">
        <v>1.7</v>
      </c>
      <c r="Q27" s="77"/>
      <c r="R27" s="77">
        <v>0.17</v>
      </c>
      <c r="S27" s="35">
        <v>0</v>
      </c>
      <c r="T27" s="36"/>
    </row>
    <row r="28" spans="1:20" s="37" customFormat="1" ht="26.25">
      <c r="A28" s="154"/>
      <c r="B28" s="214"/>
      <c r="C28" s="157"/>
      <c r="D28" s="157"/>
      <c r="E28" s="218"/>
      <c r="F28" s="218"/>
      <c r="G28" s="218"/>
      <c r="H28" s="39"/>
      <c r="I28" s="19">
        <v>2017</v>
      </c>
      <c r="J28" s="90">
        <f>O28+N28+M28+L28+K28</f>
        <v>0.4</v>
      </c>
      <c r="K28" s="92"/>
      <c r="L28" s="92"/>
      <c r="M28" s="92"/>
      <c r="N28" s="92">
        <v>0.4</v>
      </c>
      <c r="O28" s="141"/>
      <c r="P28" s="96">
        <v>1.87</v>
      </c>
      <c r="Q28" s="92"/>
      <c r="R28" s="92">
        <v>0.19</v>
      </c>
      <c r="S28" s="142"/>
      <c r="T28" s="36"/>
    </row>
    <row r="29" spans="1:20" s="37" customFormat="1" ht="22.5" customHeight="1">
      <c r="A29" s="186" t="s">
        <v>57</v>
      </c>
      <c r="B29" s="149" t="s">
        <v>60</v>
      </c>
      <c r="C29" s="149" t="s">
        <v>48</v>
      </c>
      <c r="D29" s="149" t="s">
        <v>44</v>
      </c>
      <c r="E29" s="150" t="s">
        <v>61</v>
      </c>
      <c r="F29" s="150" t="s">
        <v>82</v>
      </c>
      <c r="G29" s="150" t="s">
        <v>64</v>
      </c>
      <c r="H29" s="32"/>
      <c r="I29" s="66" t="s">
        <v>2</v>
      </c>
      <c r="J29" s="88">
        <f aca="true" t="shared" si="6" ref="J29:P29">J30+J31+J32</f>
        <v>0.6000000000000001</v>
      </c>
      <c r="K29" s="81">
        <f t="shared" si="6"/>
        <v>0</v>
      </c>
      <c r="L29" s="81">
        <f t="shared" si="6"/>
        <v>0</v>
      </c>
      <c r="M29" s="81">
        <f t="shared" si="6"/>
        <v>0</v>
      </c>
      <c r="N29" s="81">
        <f t="shared" si="6"/>
        <v>0.6000000000000001</v>
      </c>
      <c r="O29" s="89">
        <f t="shared" si="6"/>
        <v>0</v>
      </c>
      <c r="P29" s="93">
        <f t="shared" si="6"/>
        <v>19.67</v>
      </c>
      <c r="Q29" s="94"/>
      <c r="R29" s="95">
        <f>R30+R31+R32</f>
        <v>1.23</v>
      </c>
      <c r="S29" s="78">
        <f>S30+S31+S32</f>
        <v>2</v>
      </c>
      <c r="T29" s="36"/>
    </row>
    <row r="30" spans="1:20" s="37" customFormat="1" ht="26.25">
      <c r="A30" s="186"/>
      <c r="B30" s="213"/>
      <c r="C30" s="149"/>
      <c r="D30" s="149"/>
      <c r="E30" s="210"/>
      <c r="F30" s="210"/>
      <c r="G30" s="210"/>
      <c r="H30" s="32"/>
      <c r="I30" s="18">
        <v>2015</v>
      </c>
      <c r="J30" s="90">
        <f>O30+N30+M30+L30+K30</f>
        <v>0.2</v>
      </c>
      <c r="K30" s="77"/>
      <c r="L30" s="77"/>
      <c r="M30" s="77"/>
      <c r="N30" s="77">
        <v>0.2</v>
      </c>
      <c r="O30" s="91">
        <v>0</v>
      </c>
      <c r="P30" s="90">
        <v>5.19</v>
      </c>
      <c r="Q30" s="77"/>
      <c r="R30" s="77">
        <v>0.32</v>
      </c>
      <c r="S30" s="35">
        <v>2</v>
      </c>
      <c r="T30" s="36"/>
    </row>
    <row r="31" spans="1:20" s="37" customFormat="1" ht="26.25">
      <c r="A31" s="186"/>
      <c r="B31" s="213"/>
      <c r="C31" s="149"/>
      <c r="D31" s="149"/>
      <c r="E31" s="210"/>
      <c r="F31" s="210"/>
      <c r="G31" s="210"/>
      <c r="H31" s="32"/>
      <c r="I31" s="18">
        <v>2016</v>
      </c>
      <c r="J31" s="90">
        <f>O31+N31+M31+L31+K31</f>
        <v>0.2</v>
      </c>
      <c r="K31" s="77"/>
      <c r="L31" s="77"/>
      <c r="M31" s="77"/>
      <c r="N31" s="77">
        <v>0.2</v>
      </c>
      <c r="O31" s="91"/>
      <c r="P31" s="90">
        <v>7</v>
      </c>
      <c r="Q31" s="77"/>
      <c r="R31" s="77">
        <v>0.44</v>
      </c>
      <c r="S31" s="35"/>
      <c r="T31" s="36"/>
    </row>
    <row r="32" spans="1:20" s="37" customFormat="1" ht="26.25">
      <c r="A32" s="154"/>
      <c r="B32" s="214"/>
      <c r="C32" s="157"/>
      <c r="D32" s="157"/>
      <c r="E32" s="218"/>
      <c r="F32" s="218"/>
      <c r="G32" s="218"/>
      <c r="H32" s="39"/>
      <c r="I32" s="19">
        <v>2017</v>
      </c>
      <c r="J32" s="90">
        <f>O32+N32+M32+L32+K32</f>
        <v>0.2</v>
      </c>
      <c r="K32" s="92"/>
      <c r="L32" s="92"/>
      <c r="M32" s="92"/>
      <c r="N32" s="92">
        <v>0.2</v>
      </c>
      <c r="O32" s="141"/>
      <c r="P32" s="96">
        <v>7.48</v>
      </c>
      <c r="Q32" s="92"/>
      <c r="R32" s="92">
        <v>0.47</v>
      </c>
      <c r="S32" s="142">
        <v>0</v>
      </c>
      <c r="T32" s="36"/>
    </row>
    <row r="33" spans="1:20" s="37" customFormat="1" ht="22.5" customHeight="1">
      <c r="A33" s="154" t="s">
        <v>106</v>
      </c>
      <c r="B33" s="149" t="s">
        <v>93</v>
      </c>
      <c r="C33" s="149" t="s">
        <v>39</v>
      </c>
      <c r="D33" s="149" t="s">
        <v>89</v>
      </c>
      <c r="E33" s="150" t="s">
        <v>90</v>
      </c>
      <c r="F33" s="150" t="s">
        <v>65</v>
      </c>
      <c r="G33" s="150" t="s">
        <v>64</v>
      </c>
      <c r="H33" s="39"/>
      <c r="I33" s="123" t="s">
        <v>2</v>
      </c>
      <c r="J33" s="124">
        <f aca="true" t="shared" si="7" ref="J33:S33">J34+J35+J36</f>
        <v>0</v>
      </c>
      <c r="K33" s="125">
        <f t="shared" si="7"/>
        <v>0</v>
      </c>
      <c r="L33" s="125">
        <f t="shared" si="7"/>
        <v>0</v>
      </c>
      <c r="M33" s="125">
        <f t="shared" si="7"/>
        <v>0</v>
      </c>
      <c r="N33" s="125">
        <f t="shared" si="7"/>
        <v>0</v>
      </c>
      <c r="O33" s="126">
        <f t="shared" si="7"/>
        <v>0</v>
      </c>
      <c r="P33" s="127">
        <f t="shared" si="7"/>
        <v>130</v>
      </c>
      <c r="Q33" s="127">
        <f t="shared" si="7"/>
        <v>0</v>
      </c>
      <c r="R33" s="127">
        <f t="shared" si="7"/>
        <v>17</v>
      </c>
      <c r="S33" s="128">
        <f t="shared" si="7"/>
        <v>4</v>
      </c>
      <c r="T33" s="36"/>
    </row>
    <row r="34" spans="1:20" s="37" customFormat="1" ht="26.25">
      <c r="A34" s="155"/>
      <c r="B34" s="213"/>
      <c r="C34" s="149"/>
      <c r="D34" s="149"/>
      <c r="E34" s="210"/>
      <c r="F34" s="210"/>
      <c r="G34" s="210"/>
      <c r="H34" s="39"/>
      <c r="I34" s="121">
        <v>2015</v>
      </c>
      <c r="J34" s="85">
        <f>O34+N34+M34+L34+K34</f>
        <v>0</v>
      </c>
      <c r="K34" s="92"/>
      <c r="L34" s="92"/>
      <c r="M34" s="92"/>
      <c r="N34" s="92"/>
      <c r="O34" s="143"/>
      <c r="P34" s="77">
        <v>40</v>
      </c>
      <c r="Q34" s="77"/>
      <c r="R34" s="77">
        <v>5</v>
      </c>
      <c r="S34" s="122">
        <v>2</v>
      </c>
      <c r="T34" s="36"/>
    </row>
    <row r="35" spans="1:20" s="37" customFormat="1" ht="24.75" customHeight="1">
      <c r="A35" s="155"/>
      <c r="B35" s="213"/>
      <c r="C35" s="149"/>
      <c r="D35" s="149"/>
      <c r="E35" s="210"/>
      <c r="F35" s="210"/>
      <c r="G35" s="210"/>
      <c r="H35" s="39"/>
      <c r="I35" s="121">
        <v>2016</v>
      </c>
      <c r="J35" s="85">
        <f>O35+N35+M35+L35+K35</f>
        <v>0</v>
      </c>
      <c r="K35" s="92"/>
      <c r="L35" s="92"/>
      <c r="M35" s="92"/>
      <c r="N35" s="92"/>
      <c r="O35" s="143"/>
      <c r="P35" s="77">
        <v>45</v>
      </c>
      <c r="Q35" s="77"/>
      <c r="R35" s="77">
        <v>6</v>
      </c>
      <c r="S35" s="122">
        <v>2</v>
      </c>
      <c r="T35" s="36"/>
    </row>
    <row r="36" spans="1:20" s="37" customFormat="1" ht="26.25">
      <c r="A36" s="219"/>
      <c r="B36" s="214"/>
      <c r="C36" s="157"/>
      <c r="D36" s="157"/>
      <c r="E36" s="218"/>
      <c r="F36" s="218"/>
      <c r="G36" s="218"/>
      <c r="H36" s="39"/>
      <c r="I36" s="121">
        <v>2017</v>
      </c>
      <c r="J36" s="85">
        <f>O36+N36+M36+L36+K36</f>
        <v>0</v>
      </c>
      <c r="K36" s="92"/>
      <c r="L36" s="92"/>
      <c r="M36" s="92"/>
      <c r="N36" s="92"/>
      <c r="O36" s="143"/>
      <c r="P36" s="77">
        <v>45</v>
      </c>
      <c r="Q36" s="77"/>
      <c r="R36" s="77">
        <v>6</v>
      </c>
      <c r="S36" s="122"/>
      <c r="T36" s="36"/>
    </row>
    <row r="37" spans="1:20" s="37" customFormat="1" ht="23.25" customHeight="1">
      <c r="A37" s="154" t="s">
        <v>107</v>
      </c>
      <c r="B37" s="149" t="s">
        <v>112</v>
      </c>
      <c r="C37" s="149" t="s">
        <v>39</v>
      </c>
      <c r="D37" s="149" t="s">
        <v>91</v>
      </c>
      <c r="E37" s="220" t="s">
        <v>92</v>
      </c>
      <c r="F37" s="150" t="s">
        <v>65</v>
      </c>
      <c r="G37" s="150" t="s">
        <v>64</v>
      </c>
      <c r="H37" s="39"/>
      <c r="I37" s="123" t="s">
        <v>2</v>
      </c>
      <c r="J37" s="127">
        <f aca="true" t="shared" si="8" ref="J37:S37">J38+J39+J40</f>
        <v>5</v>
      </c>
      <c r="K37" s="127">
        <f t="shared" si="8"/>
        <v>0</v>
      </c>
      <c r="L37" s="127">
        <f t="shared" si="8"/>
        <v>0</v>
      </c>
      <c r="M37" s="127">
        <f t="shared" si="8"/>
        <v>0</v>
      </c>
      <c r="N37" s="127">
        <f t="shared" si="8"/>
        <v>5</v>
      </c>
      <c r="O37" s="127">
        <f t="shared" si="8"/>
        <v>0</v>
      </c>
      <c r="P37" s="127">
        <f t="shared" si="8"/>
        <v>60</v>
      </c>
      <c r="Q37" s="131">
        <f t="shared" si="8"/>
        <v>0</v>
      </c>
      <c r="R37" s="131">
        <f t="shared" si="8"/>
        <v>6</v>
      </c>
      <c r="S37" s="132">
        <f t="shared" si="8"/>
        <v>0</v>
      </c>
      <c r="T37" s="36"/>
    </row>
    <row r="38" spans="1:20" s="37" customFormat="1" ht="26.25">
      <c r="A38" s="155"/>
      <c r="B38" s="213"/>
      <c r="C38" s="149"/>
      <c r="D38" s="149"/>
      <c r="E38" s="221"/>
      <c r="F38" s="210"/>
      <c r="G38" s="210"/>
      <c r="H38" s="39"/>
      <c r="I38" s="121">
        <v>2015</v>
      </c>
      <c r="J38" s="77">
        <f>O38+N38+M38+L38+K38</f>
        <v>5</v>
      </c>
      <c r="K38" s="77"/>
      <c r="L38" s="77"/>
      <c r="M38" s="77"/>
      <c r="N38" s="77">
        <v>5</v>
      </c>
      <c r="O38" s="77"/>
      <c r="P38" s="77">
        <v>18</v>
      </c>
      <c r="Q38" s="129"/>
      <c r="R38" s="129">
        <v>1.8</v>
      </c>
      <c r="S38" s="130"/>
      <c r="T38" s="36"/>
    </row>
    <row r="39" spans="1:20" s="37" customFormat="1" ht="26.25">
      <c r="A39" s="155"/>
      <c r="B39" s="213"/>
      <c r="C39" s="149"/>
      <c r="D39" s="149"/>
      <c r="E39" s="221"/>
      <c r="F39" s="210"/>
      <c r="G39" s="210"/>
      <c r="H39" s="39"/>
      <c r="I39" s="121">
        <v>2016</v>
      </c>
      <c r="J39" s="77">
        <f>O39+N39+M39+L39+K39</f>
        <v>0</v>
      </c>
      <c r="K39" s="77"/>
      <c r="L39" s="77"/>
      <c r="M39" s="77"/>
      <c r="N39" s="77"/>
      <c r="O39" s="77"/>
      <c r="P39" s="77">
        <v>20</v>
      </c>
      <c r="Q39" s="129"/>
      <c r="R39" s="129">
        <v>2</v>
      </c>
      <c r="S39" s="130"/>
      <c r="T39" s="36"/>
    </row>
    <row r="40" spans="1:20" s="37" customFormat="1" ht="26.25">
      <c r="A40" s="219"/>
      <c r="B40" s="214"/>
      <c r="C40" s="157"/>
      <c r="D40" s="157"/>
      <c r="E40" s="222"/>
      <c r="F40" s="218"/>
      <c r="G40" s="218"/>
      <c r="H40" s="39"/>
      <c r="I40" s="121">
        <v>2017</v>
      </c>
      <c r="J40" s="77">
        <f>O40+N40+M40+L40+K40</f>
        <v>0</v>
      </c>
      <c r="K40" s="77"/>
      <c r="L40" s="77"/>
      <c r="M40" s="77"/>
      <c r="N40" s="77"/>
      <c r="O40" s="77"/>
      <c r="P40" s="77">
        <v>22</v>
      </c>
      <c r="Q40" s="129"/>
      <c r="R40" s="129">
        <v>2.2</v>
      </c>
      <c r="S40" s="130"/>
      <c r="T40" s="36"/>
    </row>
    <row r="41" spans="1:20" s="37" customFormat="1" ht="22.5" customHeight="1">
      <c r="A41" s="186" t="s">
        <v>108</v>
      </c>
      <c r="B41" s="149" t="s">
        <v>85</v>
      </c>
      <c r="C41" s="149" t="s">
        <v>39</v>
      </c>
      <c r="D41" s="149" t="s">
        <v>37</v>
      </c>
      <c r="E41" s="150" t="s">
        <v>63</v>
      </c>
      <c r="F41" s="150" t="s">
        <v>82</v>
      </c>
      <c r="G41" s="150" t="s">
        <v>64</v>
      </c>
      <c r="H41" s="32"/>
      <c r="I41" s="66" t="s">
        <v>2</v>
      </c>
      <c r="J41" s="88">
        <f aca="true" t="shared" si="9" ref="J41:P41">J42+J43+J44</f>
        <v>30</v>
      </c>
      <c r="K41" s="81">
        <f t="shared" si="9"/>
        <v>0</v>
      </c>
      <c r="L41" s="81">
        <f t="shared" si="9"/>
        <v>0</v>
      </c>
      <c r="M41" s="81">
        <f t="shared" si="9"/>
        <v>0</v>
      </c>
      <c r="N41" s="81">
        <f t="shared" si="9"/>
        <v>6</v>
      </c>
      <c r="O41" s="89">
        <f t="shared" si="9"/>
        <v>24</v>
      </c>
      <c r="P41" s="93">
        <f t="shared" si="9"/>
        <v>197.8</v>
      </c>
      <c r="Q41" s="94"/>
      <c r="R41" s="95">
        <f>R42+R43+R44</f>
        <v>13.200000000000001</v>
      </c>
      <c r="S41" s="78">
        <f>S42+S43+S44</f>
        <v>0</v>
      </c>
      <c r="T41" s="36"/>
    </row>
    <row r="42" spans="1:20" s="37" customFormat="1" ht="23.25" customHeight="1">
      <c r="A42" s="186"/>
      <c r="B42" s="213"/>
      <c r="C42" s="149"/>
      <c r="D42" s="149"/>
      <c r="E42" s="210"/>
      <c r="F42" s="210"/>
      <c r="G42" s="210"/>
      <c r="H42" s="32"/>
      <c r="I42" s="18">
        <v>2015</v>
      </c>
      <c r="J42" s="90">
        <f>N42+O42</f>
        <v>24</v>
      </c>
      <c r="K42" s="77"/>
      <c r="L42" s="77"/>
      <c r="M42" s="77"/>
      <c r="N42" s="77"/>
      <c r="O42" s="91">
        <v>24</v>
      </c>
      <c r="P42" s="90">
        <v>63.8</v>
      </c>
      <c r="Q42" s="77"/>
      <c r="R42" s="77">
        <v>4.4</v>
      </c>
      <c r="S42" s="35"/>
      <c r="T42" s="36"/>
    </row>
    <row r="43" spans="1:20" s="37" customFormat="1" ht="26.25">
      <c r="A43" s="186"/>
      <c r="B43" s="213"/>
      <c r="C43" s="149"/>
      <c r="D43" s="149"/>
      <c r="E43" s="210"/>
      <c r="F43" s="210"/>
      <c r="G43" s="210"/>
      <c r="H43" s="32"/>
      <c r="I43" s="18">
        <v>2016</v>
      </c>
      <c r="J43" s="90">
        <f>N43+O43</f>
        <v>3</v>
      </c>
      <c r="K43" s="77"/>
      <c r="L43" s="77"/>
      <c r="M43" s="77"/>
      <c r="N43" s="77">
        <v>3</v>
      </c>
      <c r="O43" s="91"/>
      <c r="P43" s="90">
        <v>64</v>
      </c>
      <c r="Q43" s="77"/>
      <c r="R43" s="77">
        <v>4.4</v>
      </c>
      <c r="S43" s="35"/>
      <c r="T43" s="36"/>
    </row>
    <row r="44" spans="1:20" s="37" customFormat="1" ht="27" thickBot="1">
      <c r="A44" s="154"/>
      <c r="B44" s="214"/>
      <c r="C44" s="157"/>
      <c r="D44" s="157"/>
      <c r="E44" s="218"/>
      <c r="F44" s="218"/>
      <c r="G44" s="218"/>
      <c r="H44" s="39"/>
      <c r="I44" s="19">
        <v>2017</v>
      </c>
      <c r="J44" s="96">
        <f>N44+O44</f>
        <v>3</v>
      </c>
      <c r="K44" s="92"/>
      <c r="L44" s="92"/>
      <c r="M44" s="92"/>
      <c r="N44" s="92">
        <v>3</v>
      </c>
      <c r="O44" s="141">
        <v>0</v>
      </c>
      <c r="P44" s="96">
        <v>70</v>
      </c>
      <c r="Q44" s="92"/>
      <c r="R44" s="92">
        <v>4.4</v>
      </c>
      <c r="S44" s="142">
        <v>0</v>
      </c>
      <c r="T44" s="36"/>
    </row>
    <row r="45" spans="1:20" s="37" customFormat="1" ht="21.75" customHeight="1" thickBot="1">
      <c r="A45" s="215" t="s">
        <v>109</v>
      </c>
      <c r="B45" s="216" t="s">
        <v>111</v>
      </c>
      <c r="C45" s="149" t="s">
        <v>39</v>
      </c>
      <c r="D45" s="149" t="s">
        <v>99</v>
      </c>
      <c r="E45" s="252" t="s">
        <v>100</v>
      </c>
      <c r="F45" s="252" t="s">
        <v>101</v>
      </c>
      <c r="G45" s="150" t="s">
        <v>64</v>
      </c>
      <c r="H45" s="138"/>
      <c r="I45" s="66" t="s">
        <v>2</v>
      </c>
      <c r="J45" s="139">
        <f>J46+J47+J48</f>
        <v>0</v>
      </c>
      <c r="K45" s="139">
        <f aca="true" t="shared" si="10" ref="K45:S45">K46+K47+K48</f>
        <v>0</v>
      </c>
      <c r="L45" s="139">
        <f t="shared" si="10"/>
        <v>0</v>
      </c>
      <c r="M45" s="139">
        <f t="shared" si="10"/>
        <v>0</v>
      </c>
      <c r="N45" s="139">
        <f t="shared" si="10"/>
        <v>0</v>
      </c>
      <c r="O45" s="139">
        <f t="shared" si="10"/>
        <v>0</v>
      </c>
      <c r="P45" s="139">
        <f t="shared" si="10"/>
        <v>46.2</v>
      </c>
      <c r="Q45" s="139">
        <f t="shared" si="10"/>
        <v>0</v>
      </c>
      <c r="R45" s="139">
        <f t="shared" si="10"/>
        <v>0.88</v>
      </c>
      <c r="S45" s="139">
        <f t="shared" si="10"/>
        <v>1</v>
      </c>
      <c r="T45" s="36"/>
    </row>
    <row r="46" spans="1:20" s="37" customFormat="1" ht="23.25" customHeight="1" thickBot="1">
      <c r="A46" s="215"/>
      <c r="B46" s="217"/>
      <c r="C46" s="149"/>
      <c r="D46" s="149"/>
      <c r="E46" s="210"/>
      <c r="F46" s="252"/>
      <c r="G46" s="210"/>
      <c r="H46" s="138"/>
      <c r="I46" s="121">
        <v>2015</v>
      </c>
      <c r="J46" s="77">
        <f>O46+N46+M46+L46+K46</f>
        <v>0</v>
      </c>
      <c r="K46" s="77"/>
      <c r="L46" s="77"/>
      <c r="M46" s="77"/>
      <c r="N46" s="77"/>
      <c r="O46" s="77"/>
      <c r="P46" s="77">
        <v>13.3</v>
      </c>
      <c r="Q46" s="77"/>
      <c r="R46" s="77">
        <v>0.28</v>
      </c>
      <c r="S46" s="122">
        <v>1</v>
      </c>
      <c r="T46" s="36"/>
    </row>
    <row r="47" spans="1:20" s="37" customFormat="1" ht="24" customHeight="1" thickBot="1">
      <c r="A47" s="215"/>
      <c r="B47" s="217"/>
      <c r="C47" s="149"/>
      <c r="D47" s="149"/>
      <c r="E47" s="210"/>
      <c r="F47" s="252"/>
      <c r="G47" s="210"/>
      <c r="H47" s="138"/>
      <c r="I47" s="121">
        <v>2016</v>
      </c>
      <c r="J47" s="77">
        <f>O47+N47+M47+L47+K47</f>
        <v>0</v>
      </c>
      <c r="K47" s="77"/>
      <c r="L47" s="77"/>
      <c r="M47" s="77"/>
      <c r="N47" s="77"/>
      <c r="O47" s="77"/>
      <c r="P47" s="77">
        <v>15.3</v>
      </c>
      <c r="Q47" s="77"/>
      <c r="R47" s="77">
        <v>0.23</v>
      </c>
      <c r="S47" s="122"/>
      <c r="T47" s="36"/>
    </row>
    <row r="48" spans="1:20" s="37" customFormat="1" ht="24" customHeight="1" thickBot="1">
      <c r="A48" s="215"/>
      <c r="B48" s="217"/>
      <c r="C48" s="157"/>
      <c r="D48" s="149"/>
      <c r="E48" s="210"/>
      <c r="F48" s="252"/>
      <c r="G48" s="218"/>
      <c r="H48" s="138"/>
      <c r="I48" s="121">
        <v>2017</v>
      </c>
      <c r="J48" s="77">
        <f>O48+N48+M48+L48+K48</f>
        <v>0</v>
      </c>
      <c r="K48" s="77"/>
      <c r="L48" s="77"/>
      <c r="M48" s="77"/>
      <c r="N48" s="77"/>
      <c r="O48" s="77"/>
      <c r="P48" s="77">
        <v>17.6</v>
      </c>
      <c r="Q48" s="77"/>
      <c r="R48" s="77">
        <v>0.37</v>
      </c>
      <c r="S48" s="122"/>
      <c r="T48" s="36"/>
    </row>
    <row r="49" spans="1:20" s="37" customFormat="1" ht="22.5" customHeight="1">
      <c r="A49" s="223" t="s">
        <v>16</v>
      </c>
      <c r="B49" s="224"/>
      <c r="C49" s="225"/>
      <c r="D49" s="225"/>
      <c r="E49" s="225"/>
      <c r="F49" s="225"/>
      <c r="G49" s="225"/>
      <c r="H49" s="30"/>
      <c r="I49" s="66" t="s">
        <v>2</v>
      </c>
      <c r="J49" s="93">
        <f aca="true" t="shared" si="11" ref="J49:R49">J50+J51+J52</f>
        <v>112.44999999999999</v>
      </c>
      <c r="K49" s="94">
        <f t="shared" si="11"/>
        <v>0</v>
      </c>
      <c r="L49" s="94">
        <f t="shared" si="11"/>
        <v>0</v>
      </c>
      <c r="M49" s="94">
        <f t="shared" si="11"/>
        <v>0</v>
      </c>
      <c r="N49" s="94">
        <f t="shared" si="11"/>
        <v>37.45</v>
      </c>
      <c r="O49" s="112">
        <f>O50+O51+O52</f>
        <v>75</v>
      </c>
      <c r="P49" s="93">
        <f>P50+P51+P52</f>
        <v>5032.95</v>
      </c>
      <c r="Q49" s="64">
        <f t="shared" si="11"/>
        <v>0</v>
      </c>
      <c r="R49" s="94">
        <f t="shared" si="11"/>
        <v>213.67000000000002</v>
      </c>
      <c r="S49" s="64">
        <f>S50+S51+S52</f>
        <v>79</v>
      </c>
      <c r="T49" s="36"/>
    </row>
    <row r="50" spans="1:20" s="37" customFormat="1" ht="26.25">
      <c r="A50" s="226"/>
      <c r="B50" s="227"/>
      <c r="C50" s="227"/>
      <c r="D50" s="227"/>
      <c r="E50" s="227"/>
      <c r="F50" s="227"/>
      <c r="G50" s="227"/>
      <c r="H50" s="32"/>
      <c r="I50" s="18">
        <v>2015</v>
      </c>
      <c r="J50" s="90">
        <f>K50+L50+M50+N50+O50</f>
        <v>50.65</v>
      </c>
      <c r="K50" s="77">
        <f>K6+K10+K14+K18+K22+K26+K30+K34+K38+K42+K46</f>
        <v>0</v>
      </c>
      <c r="L50" s="77">
        <f aca="true" t="shared" si="12" ref="L50:O52">L6+L10+L14+L18+L22+L26+L30+L34+L38+L42+L46</f>
        <v>0</v>
      </c>
      <c r="M50" s="77">
        <f t="shared" si="12"/>
        <v>0</v>
      </c>
      <c r="N50" s="77">
        <f t="shared" si="12"/>
        <v>8.65</v>
      </c>
      <c r="O50" s="77">
        <f t="shared" si="12"/>
        <v>42</v>
      </c>
      <c r="P50" s="90">
        <f>P6+P10+P14+P18+P22+P26+P30+P42+P34+P38+P46</f>
        <v>1409.8999999999999</v>
      </c>
      <c r="Q50" s="90">
        <f>Q6+Q10+Q14+Q18+Q22+Q26+Q30+Q42+Q34+Q38+Q42+Q46</f>
        <v>0</v>
      </c>
      <c r="R50" s="90">
        <f>R6+R10+R14+R18+R22+R26+R30+R42+R34+R38+R46</f>
        <v>67.61</v>
      </c>
      <c r="S50" s="34">
        <f>S6+S10+S14+S18+S22+S26+S30+S42+S34+S38+S42+S46</f>
        <v>39</v>
      </c>
      <c r="T50" s="36"/>
    </row>
    <row r="51" spans="1:20" s="37" customFormat="1" ht="26.25">
      <c r="A51" s="226"/>
      <c r="B51" s="227"/>
      <c r="C51" s="227"/>
      <c r="D51" s="227"/>
      <c r="E51" s="227"/>
      <c r="F51" s="227"/>
      <c r="G51" s="227"/>
      <c r="H51" s="32"/>
      <c r="I51" s="18">
        <v>2016</v>
      </c>
      <c r="J51" s="90">
        <f>K51+L51+M51+N51+O51</f>
        <v>49.2</v>
      </c>
      <c r="K51" s="77">
        <f>K7+K11+K15+K19+K23+K27+K31+K35+K39+K43+K47</f>
        <v>0</v>
      </c>
      <c r="L51" s="77">
        <f t="shared" si="12"/>
        <v>0</v>
      </c>
      <c r="M51" s="77">
        <f t="shared" si="12"/>
        <v>0</v>
      </c>
      <c r="N51" s="77">
        <f t="shared" si="12"/>
        <v>17.2</v>
      </c>
      <c r="O51" s="77">
        <f t="shared" si="12"/>
        <v>32</v>
      </c>
      <c r="P51" s="90">
        <f>P7+P11+P15+P19+P23+P27+P31+P43+P35+P39+P47</f>
        <v>1775.3999999999999</v>
      </c>
      <c r="Q51" s="4">
        <f>Q7+Q11+Q15</f>
        <v>0</v>
      </c>
      <c r="R51" s="90">
        <f>R7+R11+R15+R19+R23+R27+R31+R43+R35+R39+R47</f>
        <v>70.24</v>
      </c>
      <c r="S51" s="34">
        <f>S7+S11+S15+S19+S23+S27+S31+S43+S35+S39+S47</f>
        <v>33</v>
      </c>
      <c r="T51" s="36"/>
    </row>
    <row r="52" spans="1:20" s="37" customFormat="1" ht="23.25" customHeight="1" thickBot="1">
      <c r="A52" s="228"/>
      <c r="B52" s="229"/>
      <c r="C52" s="229"/>
      <c r="D52" s="229"/>
      <c r="E52" s="229"/>
      <c r="F52" s="229"/>
      <c r="G52" s="229"/>
      <c r="H52" s="42"/>
      <c r="I52" s="43">
        <v>2017</v>
      </c>
      <c r="J52" s="96">
        <f>K52+L52+M52+N52+O52</f>
        <v>12.6</v>
      </c>
      <c r="K52" s="77">
        <f>K8+K12+K16+K20+K24+K28+K32+K36+K40+K44+K48</f>
        <v>0</v>
      </c>
      <c r="L52" s="92">
        <f t="shared" si="12"/>
        <v>0</v>
      </c>
      <c r="M52" s="92">
        <f t="shared" si="12"/>
        <v>0</v>
      </c>
      <c r="N52" s="77">
        <f t="shared" si="12"/>
        <v>11.6</v>
      </c>
      <c r="O52" s="92">
        <f t="shared" si="12"/>
        <v>1</v>
      </c>
      <c r="P52" s="90">
        <f>P8+P12+P16+P20+P24+P28+P32+P44+P36+P40+P48</f>
        <v>1847.6499999999999</v>
      </c>
      <c r="Q52" s="40">
        <f>Q8+Q12+Q16+Q20+Q24+Q28+Q32+Q36+Q40+Q44+Q48</f>
        <v>0</v>
      </c>
      <c r="R52" s="90">
        <f>R8+R12+R16+R20+R24+R28+R32+R44+R36+R40+R48</f>
        <v>75.82000000000001</v>
      </c>
      <c r="S52" s="34">
        <f>S8+S12+S16+S20+S24+S28+S32+S44+S36+S40+S48</f>
        <v>7</v>
      </c>
      <c r="T52" s="36"/>
    </row>
    <row r="53" spans="1:20" s="37" customFormat="1" ht="22.5" customHeight="1">
      <c r="A53" s="172" t="s">
        <v>19</v>
      </c>
      <c r="B53" s="173"/>
      <c r="C53" s="173"/>
      <c r="D53" s="173"/>
      <c r="E53" s="173"/>
      <c r="F53" s="173"/>
      <c r="G53" s="174"/>
      <c r="H53" s="30"/>
      <c r="I53" s="66" t="s">
        <v>2</v>
      </c>
      <c r="J53" s="99">
        <f aca="true" t="shared" si="13" ref="J53:S53">J54+J55+J56</f>
        <v>58.449999999999996</v>
      </c>
      <c r="K53" s="87">
        <f t="shared" si="13"/>
        <v>0</v>
      </c>
      <c r="L53" s="87">
        <f t="shared" si="13"/>
        <v>0</v>
      </c>
      <c r="M53" s="87">
        <f t="shared" si="13"/>
        <v>0</v>
      </c>
      <c r="N53" s="87">
        <f t="shared" si="13"/>
        <v>30.450000000000003</v>
      </c>
      <c r="O53" s="100">
        <f t="shared" si="13"/>
        <v>28</v>
      </c>
      <c r="P53" s="99">
        <f t="shared" si="13"/>
        <v>614.85</v>
      </c>
      <c r="Q53" s="70">
        <f t="shared" si="13"/>
        <v>0</v>
      </c>
      <c r="R53" s="87">
        <f t="shared" si="13"/>
        <v>52.97</v>
      </c>
      <c r="S53" s="70">
        <f t="shared" si="13"/>
        <v>37</v>
      </c>
      <c r="T53" s="36"/>
    </row>
    <row r="54" spans="1:20" s="37" customFormat="1" ht="26.25">
      <c r="A54" s="175"/>
      <c r="B54" s="176"/>
      <c r="C54" s="176"/>
      <c r="D54" s="176"/>
      <c r="E54" s="176"/>
      <c r="F54" s="176"/>
      <c r="G54" s="177"/>
      <c r="H54" s="32"/>
      <c r="I54" s="18">
        <v>2015</v>
      </c>
      <c r="J54" s="90">
        <f aca="true" t="shared" si="14" ref="J54:S54">J14+J18+J22+J26+J30+J42+J34+J38+J46</f>
        <v>33.65</v>
      </c>
      <c r="K54" s="90">
        <f t="shared" si="14"/>
        <v>0</v>
      </c>
      <c r="L54" s="90">
        <f t="shared" si="14"/>
        <v>0</v>
      </c>
      <c r="M54" s="90">
        <f t="shared" si="14"/>
        <v>0</v>
      </c>
      <c r="N54" s="90">
        <f t="shared" si="14"/>
        <v>8.65</v>
      </c>
      <c r="O54" s="90">
        <f t="shared" si="14"/>
        <v>25</v>
      </c>
      <c r="P54" s="90">
        <f t="shared" si="14"/>
        <v>182.8</v>
      </c>
      <c r="Q54" s="90">
        <f t="shared" si="14"/>
        <v>0</v>
      </c>
      <c r="R54" s="90">
        <f t="shared" si="14"/>
        <v>15.51</v>
      </c>
      <c r="S54" s="34">
        <f t="shared" si="14"/>
        <v>18</v>
      </c>
      <c r="T54" s="36"/>
    </row>
    <row r="55" spans="1:20" s="37" customFormat="1" ht="26.25">
      <c r="A55" s="175"/>
      <c r="B55" s="176"/>
      <c r="C55" s="176"/>
      <c r="D55" s="176"/>
      <c r="E55" s="176"/>
      <c r="F55" s="176"/>
      <c r="G55" s="177"/>
      <c r="H55" s="32"/>
      <c r="I55" s="18">
        <v>2016</v>
      </c>
      <c r="J55" s="90">
        <f>J15+J19+J23+J27+J31+J43+J35+J39+J47</f>
        <v>12.2</v>
      </c>
      <c r="K55" s="77">
        <f>K15+K19+K23+K27+K31+K35+K39+K43+K47</f>
        <v>0</v>
      </c>
      <c r="L55" s="77">
        <f>L15+L19+L23+L27+L31+L35+L39+L43+L47</f>
        <v>0</v>
      </c>
      <c r="M55" s="77">
        <f>M15+M19+M23+M27+M31+M43+M47</f>
        <v>0</v>
      </c>
      <c r="N55" s="77">
        <f>N15+N19+N23+N27+N31+N35+N39+N43+N47</f>
        <v>10.2</v>
      </c>
      <c r="O55" s="91">
        <f>O15+O19+O23+O27+O31+O35+O39+O43+O47</f>
        <v>2</v>
      </c>
      <c r="P55" s="90">
        <f>P15+P19+P23+P27+P31+P43+P35+P39+P47</f>
        <v>207.4</v>
      </c>
      <c r="Q55" s="4">
        <f>Q15+Q19+Q23+Q27+Q31+Q35+Q39+Q47</f>
        <v>0</v>
      </c>
      <c r="R55" s="90">
        <f>R15+R19+R23+R27+R31+R43+R35+R39+R47</f>
        <v>18.14</v>
      </c>
      <c r="S55" s="34">
        <f>S15+S19+S23+S27+S31+S43+S35+S39+S47</f>
        <v>12</v>
      </c>
      <c r="T55" s="36"/>
    </row>
    <row r="56" spans="1:20" s="37" customFormat="1" ht="27" thickBot="1">
      <c r="A56" s="178"/>
      <c r="B56" s="179"/>
      <c r="C56" s="179"/>
      <c r="D56" s="179"/>
      <c r="E56" s="179"/>
      <c r="F56" s="179"/>
      <c r="G56" s="180"/>
      <c r="H56" s="42"/>
      <c r="I56" s="43">
        <v>2017</v>
      </c>
      <c r="J56" s="90">
        <f>J16+J20+J24+J28+J32+J36+J40+J44+J48</f>
        <v>12.6</v>
      </c>
      <c r="K56" s="77">
        <f>K16+K20+K24+K28+K32+K36+K40+K44+K48</f>
        <v>0</v>
      </c>
      <c r="L56" s="77">
        <f>L16+L20+L24+L28+L32+L36+L40+L44+L48</f>
        <v>0</v>
      </c>
      <c r="M56" s="77">
        <f>M16+M20+M24+M28+M32+M36+M40+M44+M48</f>
        <v>0</v>
      </c>
      <c r="N56" s="77">
        <f>N16+N20+N24+N28+N32+N36+N40+N44+N48</f>
        <v>11.6</v>
      </c>
      <c r="O56" s="91">
        <f>O16+O20+O24+O28+O32+O36+O40+O44+O48</f>
        <v>1</v>
      </c>
      <c r="P56" s="90">
        <f>P16+P20+P24+P28+P32+P36+P40+P44+P48</f>
        <v>224.65</v>
      </c>
      <c r="Q56" s="7">
        <f>Q16+Q20+Q24+Q28+Q32+Q36+Q40+Q44+Q48</f>
        <v>0</v>
      </c>
      <c r="R56" s="90">
        <f>R16+R20+R24+R28+R32+R44+R36+R40+R48</f>
        <v>19.32</v>
      </c>
      <c r="S56" s="34">
        <f>S16+S20+S24+S28+S32+S44+S36+S40+S48</f>
        <v>7</v>
      </c>
      <c r="T56" s="36"/>
    </row>
    <row r="57" spans="1:20" s="37" customFormat="1" ht="30.75" thickBot="1">
      <c r="A57" s="230" t="s">
        <v>12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2"/>
      <c r="T57" s="36"/>
    </row>
    <row r="58" spans="1:27" s="37" customFormat="1" ht="31.5" customHeight="1">
      <c r="A58" s="186" t="s">
        <v>15</v>
      </c>
      <c r="B58" s="149" t="s">
        <v>86</v>
      </c>
      <c r="C58" s="149"/>
      <c r="D58" s="149"/>
      <c r="E58" s="149" t="s">
        <v>45</v>
      </c>
      <c r="F58" s="149" t="s">
        <v>82</v>
      </c>
      <c r="G58" s="150" t="s">
        <v>79</v>
      </c>
      <c r="H58" s="9"/>
      <c r="I58" s="66" t="s">
        <v>2</v>
      </c>
      <c r="J58" s="99">
        <f aca="true" t="shared" si="15" ref="J58:P58">J59+J60+J61</f>
        <v>22.08</v>
      </c>
      <c r="K58" s="87">
        <f t="shared" si="15"/>
        <v>0.5</v>
      </c>
      <c r="L58" s="87">
        <f t="shared" si="15"/>
        <v>0.5</v>
      </c>
      <c r="M58" s="87">
        <f t="shared" si="15"/>
        <v>0</v>
      </c>
      <c r="N58" s="87">
        <f t="shared" si="15"/>
        <v>19.08</v>
      </c>
      <c r="O58" s="100">
        <f t="shared" si="15"/>
        <v>2</v>
      </c>
      <c r="P58" s="93">
        <f t="shared" si="15"/>
        <v>70.8</v>
      </c>
      <c r="Q58" s="64"/>
      <c r="R58" s="83">
        <f>R59+R60+R61</f>
        <v>7.6</v>
      </c>
      <c r="S58" s="78">
        <f>S59+S60+S61</f>
        <v>1</v>
      </c>
      <c r="T58" s="36"/>
      <c r="AA58" s="3">
        <f>SUM(U58:Z58)</f>
        <v>0</v>
      </c>
    </row>
    <row r="59" spans="1:27" s="37" customFormat="1" ht="34.5" customHeight="1">
      <c r="A59" s="186"/>
      <c r="B59" s="149"/>
      <c r="C59" s="149"/>
      <c r="D59" s="149"/>
      <c r="E59" s="149"/>
      <c r="F59" s="149"/>
      <c r="G59" s="150"/>
      <c r="H59" s="9"/>
      <c r="I59" s="18">
        <v>2015</v>
      </c>
      <c r="J59" s="90">
        <f>K59+L59+M59+N59+O59</f>
        <v>2.6500000000000004</v>
      </c>
      <c r="K59" s="77">
        <v>0.4</v>
      </c>
      <c r="L59" s="77">
        <v>0.4</v>
      </c>
      <c r="M59" s="77">
        <v>0</v>
      </c>
      <c r="N59" s="77">
        <v>1.85</v>
      </c>
      <c r="O59" s="91"/>
      <c r="P59" s="90">
        <v>20.4</v>
      </c>
      <c r="Q59" s="77"/>
      <c r="R59" s="77">
        <v>2.3</v>
      </c>
      <c r="S59" s="35"/>
      <c r="T59" s="36"/>
      <c r="AA59" s="3">
        <f>SUM(U59:Z59)</f>
        <v>0</v>
      </c>
    </row>
    <row r="60" spans="1:27" s="37" customFormat="1" ht="32.25" customHeight="1">
      <c r="A60" s="186"/>
      <c r="B60" s="149"/>
      <c r="C60" s="149"/>
      <c r="D60" s="149"/>
      <c r="E60" s="149"/>
      <c r="F60" s="149"/>
      <c r="G60" s="150"/>
      <c r="H60" s="9"/>
      <c r="I60" s="18">
        <v>2016</v>
      </c>
      <c r="J60" s="90">
        <f>K60+L60+M60+N60+O60</f>
        <v>2.23</v>
      </c>
      <c r="K60" s="77"/>
      <c r="L60" s="77"/>
      <c r="M60" s="77"/>
      <c r="N60" s="77">
        <v>2.23</v>
      </c>
      <c r="O60" s="91"/>
      <c r="P60" s="90">
        <v>20.7</v>
      </c>
      <c r="Q60" s="77"/>
      <c r="R60" s="77">
        <v>2.3</v>
      </c>
      <c r="S60" s="76">
        <v>0</v>
      </c>
      <c r="T60" s="36"/>
      <c r="AA60" s="3"/>
    </row>
    <row r="61" spans="1:27" s="37" customFormat="1" ht="30.75" customHeight="1" thickBot="1">
      <c r="A61" s="186"/>
      <c r="B61" s="149"/>
      <c r="C61" s="149"/>
      <c r="D61" s="149"/>
      <c r="E61" s="149"/>
      <c r="F61" s="149"/>
      <c r="G61" s="150"/>
      <c r="H61" s="9"/>
      <c r="I61" s="19">
        <v>2017</v>
      </c>
      <c r="J61" s="96">
        <f>K61+L61+M61+N61+O61</f>
        <v>17.2</v>
      </c>
      <c r="K61" s="92">
        <v>0.1</v>
      </c>
      <c r="L61" s="92">
        <v>0.1</v>
      </c>
      <c r="M61" s="92"/>
      <c r="N61" s="92">
        <v>15</v>
      </c>
      <c r="O61" s="141">
        <v>2</v>
      </c>
      <c r="P61" s="96">
        <v>29.7</v>
      </c>
      <c r="Q61" s="92"/>
      <c r="R61" s="92">
        <v>3</v>
      </c>
      <c r="S61" s="142">
        <v>1</v>
      </c>
      <c r="T61" s="36"/>
      <c r="AA61" s="3"/>
    </row>
    <row r="62" spans="1:27" s="37" customFormat="1" ht="24.75" customHeight="1">
      <c r="A62" s="186" t="s">
        <v>15</v>
      </c>
      <c r="B62" s="149" t="s">
        <v>55</v>
      </c>
      <c r="C62" s="149"/>
      <c r="D62" s="149"/>
      <c r="E62" s="149" t="s">
        <v>56</v>
      </c>
      <c r="F62" s="149" t="s">
        <v>82</v>
      </c>
      <c r="G62" s="150" t="s">
        <v>79</v>
      </c>
      <c r="H62" s="9"/>
      <c r="I62" s="67" t="s">
        <v>2</v>
      </c>
      <c r="J62" s="99">
        <f aca="true" t="shared" si="16" ref="J62:P62">J63+J64+J65</f>
        <v>26.96</v>
      </c>
      <c r="K62" s="87">
        <f t="shared" si="16"/>
        <v>0</v>
      </c>
      <c r="L62" s="87">
        <f t="shared" si="16"/>
        <v>7.4</v>
      </c>
      <c r="M62" s="87">
        <f t="shared" si="16"/>
        <v>0.91</v>
      </c>
      <c r="N62" s="87">
        <f t="shared" si="16"/>
        <v>13.150000000000002</v>
      </c>
      <c r="O62" s="100">
        <f t="shared" si="16"/>
        <v>5.5</v>
      </c>
      <c r="P62" s="99">
        <f t="shared" si="16"/>
        <v>195</v>
      </c>
      <c r="Q62" s="70"/>
      <c r="R62" s="120">
        <f>R63+R64+R65</f>
        <v>8.6</v>
      </c>
      <c r="S62" s="98">
        <f>S63+S64+S65</f>
        <v>1</v>
      </c>
      <c r="T62" s="36"/>
      <c r="AA62" s="3">
        <f>SUM(U62:Z62)</f>
        <v>0</v>
      </c>
    </row>
    <row r="63" spans="1:27" s="37" customFormat="1" ht="27.75" customHeight="1">
      <c r="A63" s="186"/>
      <c r="B63" s="149"/>
      <c r="C63" s="149"/>
      <c r="D63" s="149"/>
      <c r="E63" s="149"/>
      <c r="F63" s="149"/>
      <c r="G63" s="150"/>
      <c r="H63" s="9"/>
      <c r="I63" s="18">
        <v>2015</v>
      </c>
      <c r="J63" s="90">
        <f>K63+L63+M63+N63+O63</f>
        <v>9.46</v>
      </c>
      <c r="K63" s="77"/>
      <c r="L63" s="77">
        <v>1.7</v>
      </c>
      <c r="M63" s="77">
        <v>0.56</v>
      </c>
      <c r="N63" s="77">
        <v>5.2</v>
      </c>
      <c r="O63" s="91">
        <v>2</v>
      </c>
      <c r="P63" s="90">
        <v>66</v>
      </c>
      <c r="Q63" s="77"/>
      <c r="R63" s="77">
        <v>2.3</v>
      </c>
      <c r="S63" s="35">
        <v>0</v>
      </c>
      <c r="T63" s="36"/>
      <c r="AA63" s="3">
        <f>SUM(U63:Z63)</f>
        <v>0</v>
      </c>
    </row>
    <row r="64" spans="1:27" s="37" customFormat="1" ht="27.75" customHeight="1">
      <c r="A64" s="186"/>
      <c r="B64" s="149"/>
      <c r="C64" s="149"/>
      <c r="D64" s="149"/>
      <c r="E64" s="149"/>
      <c r="F64" s="149"/>
      <c r="G64" s="150"/>
      <c r="H64" s="9"/>
      <c r="I64" s="18">
        <v>2016</v>
      </c>
      <c r="J64" s="90">
        <f>K64+L64+M64+N64+O64</f>
        <v>8.5</v>
      </c>
      <c r="K64" s="77"/>
      <c r="L64" s="77">
        <v>2.5</v>
      </c>
      <c r="M64" s="77">
        <v>0.35</v>
      </c>
      <c r="N64" s="77">
        <v>4.15</v>
      </c>
      <c r="O64" s="91">
        <v>1.5</v>
      </c>
      <c r="P64" s="90">
        <v>63</v>
      </c>
      <c r="Q64" s="77"/>
      <c r="R64" s="77">
        <v>2.8</v>
      </c>
      <c r="S64" s="76"/>
      <c r="T64" s="36"/>
      <c r="AA64" s="3"/>
    </row>
    <row r="65" spans="1:27" s="37" customFormat="1" ht="27" customHeight="1" thickBot="1">
      <c r="A65" s="186"/>
      <c r="B65" s="149"/>
      <c r="C65" s="149"/>
      <c r="D65" s="149"/>
      <c r="E65" s="149"/>
      <c r="F65" s="149"/>
      <c r="G65" s="150"/>
      <c r="H65" s="9"/>
      <c r="I65" s="18">
        <v>2017</v>
      </c>
      <c r="J65" s="90">
        <f>K65+L65+M65+N65+O65</f>
        <v>9</v>
      </c>
      <c r="K65" s="77"/>
      <c r="L65" s="77">
        <v>3.2</v>
      </c>
      <c r="M65" s="77"/>
      <c r="N65" s="77">
        <v>3.8</v>
      </c>
      <c r="O65" s="91">
        <v>2</v>
      </c>
      <c r="P65" s="90">
        <v>66</v>
      </c>
      <c r="Q65" s="77"/>
      <c r="R65" s="77">
        <v>3.5</v>
      </c>
      <c r="S65" s="35">
        <v>1</v>
      </c>
      <c r="T65" s="36"/>
      <c r="AA65" s="3"/>
    </row>
    <row r="66" spans="1:20" s="37" customFormat="1" ht="22.5" customHeight="1">
      <c r="A66" s="184" t="s">
        <v>17</v>
      </c>
      <c r="B66" s="253"/>
      <c r="C66" s="253"/>
      <c r="D66" s="253"/>
      <c r="E66" s="253"/>
      <c r="F66" s="253"/>
      <c r="G66" s="253"/>
      <c r="H66" s="14"/>
      <c r="I66" s="67" t="s">
        <v>2</v>
      </c>
      <c r="J66" s="99">
        <f aca="true" t="shared" si="17" ref="J66:S66">J67+J68+J69</f>
        <v>49.040000000000006</v>
      </c>
      <c r="K66" s="87">
        <f t="shared" si="17"/>
        <v>0.5</v>
      </c>
      <c r="L66" s="87">
        <f t="shared" si="17"/>
        <v>7.9</v>
      </c>
      <c r="M66" s="87">
        <f t="shared" si="17"/>
        <v>0.91</v>
      </c>
      <c r="N66" s="87">
        <f t="shared" si="17"/>
        <v>32.230000000000004</v>
      </c>
      <c r="O66" s="100">
        <f t="shared" si="17"/>
        <v>7.5</v>
      </c>
      <c r="P66" s="99">
        <f t="shared" si="17"/>
        <v>265.8</v>
      </c>
      <c r="Q66" s="87">
        <f t="shared" si="17"/>
        <v>0</v>
      </c>
      <c r="R66" s="87">
        <f t="shared" si="17"/>
        <v>16.2</v>
      </c>
      <c r="S66" s="101">
        <f t="shared" si="17"/>
        <v>2</v>
      </c>
      <c r="T66" s="36"/>
    </row>
    <row r="67" spans="1:20" s="37" customFormat="1" ht="26.25">
      <c r="A67" s="254"/>
      <c r="B67" s="255"/>
      <c r="C67" s="255"/>
      <c r="D67" s="255"/>
      <c r="E67" s="255"/>
      <c r="F67" s="255"/>
      <c r="G67" s="255"/>
      <c r="H67" s="9"/>
      <c r="I67" s="18">
        <v>2015</v>
      </c>
      <c r="J67" s="90">
        <f>K67+L67+M67+N67+O67</f>
        <v>12.110000000000001</v>
      </c>
      <c r="K67" s="77">
        <f aca="true" t="shared" si="18" ref="K67:S67">K59+K63</f>
        <v>0.4</v>
      </c>
      <c r="L67" s="77">
        <f t="shared" si="18"/>
        <v>2.1</v>
      </c>
      <c r="M67" s="77">
        <f t="shared" si="18"/>
        <v>0.56</v>
      </c>
      <c r="N67" s="77">
        <f t="shared" si="18"/>
        <v>7.050000000000001</v>
      </c>
      <c r="O67" s="77">
        <f t="shared" si="18"/>
        <v>2</v>
      </c>
      <c r="P67" s="90">
        <f t="shared" si="18"/>
        <v>86.4</v>
      </c>
      <c r="Q67" s="77">
        <f t="shared" si="18"/>
        <v>0</v>
      </c>
      <c r="R67" s="77">
        <f t="shared" si="18"/>
        <v>4.6</v>
      </c>
      <c r="S67" s="4">
        <f t="shared" si="18"/>
        <v>0</v>
      </c>
      <c r="T67" s="36"/>
    </row>
    <row r="68" spans="1:20" s="37" customFormat="1" ht="26.25">
      <c r="A68" s="254"/>
      <c r="B68" s="255"/>
      <c r="C68" s="255"/>
      <c r="D68" s="255"/>
      <c r="E68" s="255"/>
      <c r="F68" s="255"/>
      <c r="G68" s="255"/>
      <c r="H68" s="9"/>
      <c r="I68" s="18">
        <v>2016</v>
      </c>
      <c r="J68" s="90">
        <f>K68+L68+M68+N68+O68</f>
        <v>10.73</v>
      </c>
      <c r="K68" s="77">
        <f aca="true" t="shared" si="19" ref="K68:P69">K60+K64</f>
        <v>0</v>
      </c>
      <c r="L68" s="77">
        <f t="shared" si="19"/>
        <v>2.5</v>
      </c>
      <c r="M68" s="77">
        <f t="shared" si="19"/>
        <v>0.35</v>
      </c>
      <c r="N68" s="77">
        <f t="shared" si="19"/>
        <v>6.380000000000001</v>
      </c>
      <c r="O68" s="77">
        <f t="shared" si="19"/>
        <v>1.5</v>
      </c>
      <c r="P68" s="90">
        <f t="shared" si="19"/>
        <v>83.7</v>
      </c>
      <c r="Q68" s="4"/>
      <c r="R68" s="77">
        <f>R60+R64</f>
        <v>5.1</v>
      </c>
      <c r="S68" s="4">
        <f>S60+S64</f>
        <v>0</v>
      </c>
      <c r="T68" s="36"/>
    </row>
    <row r="69" spans="1:20" s="37" customFormat="1" ht="27" thickBot="1">
      <c r="A69" s="256"/>
      <c r="B69" s="257"/>
      <c r="C69" s="257"/>
      <c r="D69" s="257"/>
      <c r="E69" s="257"/>
      <c r="F69" s="257"/>
      <c r="G69" s="257"/>
      <c r="H69" s="10"/>
      <c r="I69" s="19">
        <v>2017</v>
      </c>
      <c r="J69" s="96">
        <f>K69+L69+M69+N69+O69</f>
        <v>26.200000000000003</v>
      </c>
      <c r="K69" s="92">
        <f t="shared" si="19"/>
        <v>0.1</v>
      </c>
      <c r="L69" s="92">
        <f t="shared" si="19"/>
        <v>3.3000000000000003</v>
      </c>
      <c r="M69" s="92">
        <f t="shared" si="19"/>
        <v>0</v>
      </c>
      <c r="N69" s="92">
        <f t="shared" si="19"/>
        <v>18.8</v>
      </c>
      <c r="O69" s="92">
        <f t="shared" si="19"/>
        <v>4</v>
      </c>
      <c r="P69" s="96">
        <f t="shared" si="19"/>
        <v>95.7</v>
      </c>
      <c r="Q69" s="40"/>
      <c r="R69" s="92">
        <f>R61+R65</f>
        <v>6.5</v>
      </c>
      <c r="S69" s="40">
        <f>S61+S65</f>
        <v>2</v>
      </c>
      <c r="T69" s="36"/>
    </row>
    <row r="70" spans="1:20" s="37" customFormat="1" ht="22.5" customHeight="1">
      <c r="A70" s="172" t="s">
        <v>20</v>
      </c>
      <c r="B70" s="173"/>
      <c r="C70" s="173"/>
      <c r="D70" s="173"/>
      <c r="E70" s="173"/>
      <c r="F70" s="173"/>
      <c r="G70" s="174"/>
      <c r="H70" s="14"/>
      <c r="I70" s="67" t="s">
        <v>2</v>
      </c>
      <c r="J70" s="99"/>
      <c r="K70" s="87"/>
      <c r="L70" s="87"/>
      <c r="M70" s="87"/>
      <c r="N70" s="87"/>
      <c r="O70" s="100"/>
      <c r="P70" s="69"/>
      <c r="Q70" s="70"/>
      <c r="R70" s="71"/>
      <c r="S70" s="68"/>
      <c r="T70" s="36"/>
    </row>
    <row r="71" spans="1:20" s="37" customFormat="1" ht="23.25" customHeight="1">
      <c r="A71" s="175"/>
      <c r="B71" s="176"/>
      <c r="C71" s="176"/>
      <c r="D71" s="176"/>
      <c r="E71" s="176"/>
      <c r="F71" s="176"/>
      <c r="G71" s="177"/>
      <c r="H71" s="9"/>
      <c r="I71" s="18">
        <v>2015</v>
      </c>
      <c r="J71" s="90"/>
      <c r="K71" s="77"/>
      <c r="L71" s="77"/>
      <c r="M71" s="77"/>
      <c r="N71" s="77"/>
      <c r="O71" s="91"/>
      <c r="P71" s="34"/>
      <c r="Q71" s="4"/>
      <c r="R71" s="1"/>
      <c r="S71" s="35"/>
      <c r="T71" s="36"/>
    </row>
    <row r="72" spans="1:20" s="37" customFormat="1" ht="26.25">
      <c r="A72" s="175"/>
      <c r="B72" s="176"/>
      <c r="C72" s="176"/>
      <c r="D72" s="176"/>
      <c r="E72" s="176"/>
      <c r="F72" s="176"/>
      <c r="G72" s="177"/>
      <c r="H72" s="9"/>
      <c r="I72" s="18">
        <v>2016</v>
      </c>
      <c r="J72" s="90"/>
      <c r="K72" s="77"/>
      <c r="L72" s="77"/>
      <c r="M72" s="77"/>
      <c r="N72" s="77"/>
      <c r="O72" s="91"/>
      <c r="P72" s="34"/>
      <c r="Q72" s="4"/>
      <c r="R72" s="1"/>
      <c r="S72" s="35"/>
      <c r="T72" s="36"/>
    </row>
    <row r="73" spans="1:20" s="37" customFormat="1" ht="21.75" customHeight="1" thickBot="1">
      <c r="A73" s="178"/>
      <c r="B73" s="179"/>
      <c r="C73" s="179"/>
      <c r="D73" s="179"/>
      <c r="E73" s="179"/>
      <c r="F73" s="179"/>
      <c r="G73" s="180"/>
      <c r="H73" s="10"/>
      <c r="I73" s="43">
        <v>2017</v>
      </c>
      <c r="J73" s="113"/>
      <c r="K73" s="82"/>
      <c r="L73" s="82"/>
      <c r="M73" s="82"/>
      <c r="N73" s="82"/>
      <c r="O73" s="114"/>
      <c r="P73" s="45"/>
      <c r="Q73" s="7"/>
      <c r="R73" s="46"/>
      <c r="S73" s="47"/>
      <c r="T73" s="36"/>
    </row>
    <row r="74" spans="1:20" s="37" customFormat="1" ht="30.75" thickBot="1">
      <c r="A74" s="230" t="s">
        <v>18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2"/>
      <c r="T74" s="36"/>
    </row>
    <row r="75" spans="1:27" s="37" customFormat="1" ht="26.25" customHeight="1">
      <c r="A75" s="186" t="s">
        <v>6</v>
      </c>
      <c r="B75" s="149" t="s">
        <v>52</v>
      </c>
      <c r="C75" s="149" t="s">
        <v>48</v>
      </c>
      <c r="D75" s="149" t="s">
        <v>53</v>
      </c>
      <c r="E75" s="149" t="s">
        <v>54</v>
      </c>
      <c r="F75" s="150" t="s">
        <v>65</v>
      </c>
      <c r="G75" s="149" t="s">
        <v>64</v>
      </c>
      <c r="H75" s="9"/>
      <c r="I75" s="66" t="s">
        <v>2</v>
      </c>
      <c r="J75" s="61">
        <f aca="true" t="shared" si="20" ref="J75:O75">J76+J77+J78</f>
        <v>0</v>
      </c>
      <c r="K75" s="61">
        <f t="shared" si="20"/>
        <v>0</v>
      </c>
      <c r="L75" s="61">
        <f t="shared" si="20"/>
        <v>0</v>
      </c>
      <c r="M75" s="61">
        <f t="shared" si="20"/>
        <v>0</v>
      </c>
      <c r="N75" s="61">
        <f t="shared" si="20"/>
        <v>0</v>
      </c>
      <c r="O75" s="62">
        <f t="shared" si="20"/>
        <v>0</v>
      </c>
      <c r="P75" s="93"/>
      <c r="Q75" s="94">
        <f>Q76+Q77+Q78</f>
        <v>53.6</v>
      </c>
      <c r="R75" s="83">
        <f>R76+R77+R78</f>
        <v>1.5</v>
      </c>
      <c r="S75" s="78">
        <f>S76+S77+S78</f>
        <v>0</v>
      </c>
      <c r="T75" s="36"/>
      <c r="AA75" s="3">
        <f>SUM(U75:Z75)</f>
        <v>0</v>
      </c>
    </row>
    <row r="76" spans="1:20" s="37" customFormat="1" ht="26.25">
      <c r="A76" s="186"/>
      <c r="B76" s="149"/>
      <c r="C76" s="149"/>
      <c r="D76" s="149"/>
      <c r="E76" s="149"/>
      <c r="F76" s="150"/>
      <c r="G76" s="149"/>
      <c r="H76" s="9"/>
      <c r="I76" s="18">
        <v>2015</v>
      </c>
      <c r="J76" s="102">
        <f>N696</f>
        <v>0</v>
      </c>
      <c r="K76" s="2"/>
      <c r="L76" s="2"/>
      <c r="M76" s="2"/>
      <c r="N76" s="2">
        <v>0</v>
      </c>
      <c r="O76" s="33">
        <v>0</v>
      </c>
      <c r="P76" s="90"/>
      <c r="Q76" s="77">
        <v>15.8</v>
      </c>
      <c r="R76" s="2">
        <v>0.38</v>
      </c>
      <c r="S76" s="35">
        <v>0</v>
      </c>
      <c r="T76" s="36"/>
    </row>
    <row r="77" spans="1:20" s="37" customFormat="1" ht="26.25">
      <c r="A77" s="186"/>
      <c r="B77" s="149"/>
      <c r="C77" s="149"/>
      <c r="D77" s="149"/>
      <c r="E77" s="149"/>
      <c r="F77" s="150"/>
      <c r="G77" s="149"/>
      <c r="H77" s="9"/>
      <c r="I77" s="18">
        <v>2016</v>
      </c>
      <c r="J77" s="102">
        <f>N77+O77</f>
        <v>0</v>
      </c>
      <c r="K77" s="2"/>
      <c r="L77" s="2"/>
      <c r="M77" s="2"/>
      <c r="N77" s="2"/>
      <c r="O77" s="33"/>
      <c r="P77" s="90"/>
      <c r="Q77" s="77">
        <v>18.9</v>
      </c>
      <c r="R77" s="2">
        <v>0.56</v>
      </c>
      <c r="S77" s="76">
        <v>0</v>
      </c>
      <c r="T77" s="36"/>
    </row>
    <row r="78" spans="1:20" s="37" customFormat="1" ht="26.25">
      <c r="A78" s="186"/>
      <c r="B78" s="149"/>
      <c r="C78" s="149"/>
      <c r="D78" s="149"/>
      <c r="E78" s="149"/>
      <c r="F78" s="150"/>
      <c r="G78" s="149"/>
      <c r="H78" s="9"/>
      <c r="I78" s="18">
        <v>2017</v>
      </c>
      <c r="J78" s="102">
        <f>N78+O78</f>
        <v>0</v>
      </c>
      <c r="K78" s="2"/>
      <c r="L78" s="2"/>
      <c r="M78" s="2"/>
      <c r="N78" s="2"/>
      <c r="O78" s="33"/>
      <c r="P78" s="90"/>
      <c r="Q78" s="77">
        <v>18.9</v>
      </c>
      <c r="R78" s="2">
        <v>0.56</v>
      </c>
      <c r="S78" s="35">
        <v>0</v>
      </c>
      <c r="T78" s="36"/>
    </row>
    <row r="79" spans="1:27" s="37" customFormat="1" ht="24.75" customHeight="1">
      <c r="A79" s="186" t="s">
        <v>66</v>
      </c>
      <c r="B79" s="149" t="s">
        <v>67</v>
      </c>
      <c r="C79" s="149" t="s">
        <v>48</v>
      </c>
      <c r="D79" s="149" t="s">
        <v>68</v>
      </c>
      <c r="E79" s="149" t="s">
        <v>69</v>
      </c>
      <c r="F79" s="150" t="s">
        <v>65</v>
      </c>
      <c r="G79" s="149" t="s">
        <v>64</v>
      </c>
      <c r="H79" s="9"/>
      <c r="I79" s="66" t="s">
        <v>2</v>
      </c>
      <c r="J79" s="61">
        <f aca="true" t="shared" si="21" ref="J79:O79">J80+J81+J82</f>
        <v>0</v>
      </c>
      <c r="K79" s="61">
        <f t="shared" si="21"/>
        <v>0</v>
      </c>
      <c r="L79" s="61">
        <f t="shared" si="21"/>
        <v>0</v>
      </c>
      <c r="M79" s="61">
        <f t="shared" si="21"/>
        <v>0</v>
      </c>
      <c r="N79" s="61">
        <f t="shared" si="21"/>
        <v>0</v>
      </c>
      <c r="O79" s="62">
        <f t="shared" si="21"/>
        <v>0</v>
      </c>
      <c r="P79" s="93">
        <f>P80+P81+P82</f>
        <v>25.080000000000002</v>
      </c>
      <c r="Q79" s="94">
        <f>Q80+Q81+Q82</f>
        <v>0</v>
      </c>
      <c r="R79" s="83">
        <f>R80+R81+R82</f>
        <v>0.75</v>
      </c>
      <c r="S79" s="78">
        <f>S80+S81+S82</f>
        <v>0</v>
      </c>
      <c r="T79" s="36"/>
      <c r="AA79" s="3">
        <f>SUM(U79:Z79)</f>
        <v>0</v>
      </c>
    </row>
    <row r="80" spans="1:20" s="37" customFormat="1" ht="26.25">
      <c r="A80" s="186"/>
      <c r="B80" s="149"/>
      <c r="C80" s="149"/>
      <c r="D80" s="149"/>
      <c r="E80" s="149"/>
      <c r="F80" s="150"/>
      <c r="G80" s="149"/>
      <c r="H80" s="9"/>
      <c r="I80" s="18">
        <v>2015</v>
      </c>
      <c r="J80" s="102">
        <f>N80+O80</f>
        <v>0</v>
      </c>
      <c r="K80" s="2"/>
      <c r="L80" s="2"/>
      <c r="M80" s="2"/>
      <c r="N80" s="2"/>
      <c r="O80" s="33"/>
      <c r="P80" s="90">
        <v>6.48</v>
      </c>
      <c r="Q80" s="77"/>
      <c r="R80" s="2">
        <v>0.19</v>
      </c>
      <c r="S80" s="35">
        <v>0</v>
      </c>
      <c r="T80" s="36"/>
    </row>
    <row r="81" spans="1:20" s="37" customFormat="1" ht="26.25">
      <c r="A81" s="186"/>
      <c r="B81" s="149"/>
      <c r="C81" s="149"/>
      <c r="D81" s="149"/>
      <c r="E81" s="149"/>
      <c r="F81" s="150"/>
      <c r="G81" s="149"/>
      <c r="H81" s="9"/>
      <c r="I81" s="18">
        <v>2016</v>
      </c>
      <c r="J81" s="102">
        <f>N81+O81</f>
        <v>0</v>
      </c>
      <c r="K81" s="2"/>
      <c r="L81" s="2"/>
      <c r="M81" s="2"/>
      <c r="N81" s="2"/>
      <c r="O81" s="33"/>
      <c r="P81" s="90">
        <v>9.3</v>
      </c>
      <c r="Q81" s="77"/>
      <c r="R81" s="2">
        <v>0.28</v>
      </c>
      <c r="S81" s="76"/>
      <c r="T81" s="36"/>
    </row>
    <row r="82" spans="1:20" s="37" customFormat="1" ht="26.25">
      <c r="A82" s="186"/>
      <c r="B82" s="149"/>
      <c r="C82" s="149"/>
      <c r="D82" s="149"/>
      <c r="E82" s="149"/>
      <c r="F82" s="150"/>
      <c r="G82" s="149"/>
      <c r="H82" s="9"/>
      <c r="I82" s="18">
        <v>2017</v>
      </c>
      <c r="J82" s="102">
        <f>N82+O82</f>
        <v>0</v>
      </c>
      <c r="K82" s="2"/>
      <c r="L82" s="2"/>
      <c r="M82" s="2"/>
      <c r="N82" s="2"/>
      <c r="O82" s="33"/>
      <c r="P82" s="90">
        <v>9.3</v>
      </c>
      <c r="Q82" s="77"/>
      <c r="R82" s="2">
        <v>0.28</v>
      </c>
      <c r="S82" s="35"/>
      <c r="T82" s="36"/>
    </row>
    <row r="83" spans="1:27" s="37" customFormat="1" ht="26.25" customHeight="1">
      <c r="A83" s="186" t="s">
        <v>72</v>
      </c>
      <c r="B83" s="149" t="s">
        <v>73</v>
      </c>
      <c r="C83" s="149" t="s">
        <v>48</v>
      </c>
      <c r="D83" s="149" t="s">
        <v>74</v>
      </c>
      <c r="E83" s="149" t="s">
        <v>75</v>
      </c>
      <c r="F83" s="150" t="s">
        <v>84</v>
      </c>
      <c r="G83" s="149" t="s">
        <v>64</v>
      </c>
      <c r="H83" s="9"/>
      <c r="I83" s="66" t="s">
        <v>2</v>
      </c>
      <c r="J83" s="61">
        <f aca="true" t="shared" si="22" ref="J83:O83">J84+J85+J86</f>
        <v>0</v>
      </c>
      <c r="K83" s="61">
        <f t="shared" si="22"/>
        <v>0</v>
      </c>
      <c r="L83" s="61">
        <f t="shared" si="22"/>
        <v>0</v>
      </c>
      <c r="M83" s="61">
        <f t="shared" si="22"/>
        <v>0</v>
      </c>
      <c r="N83" s="61">
        <f t="shared" si="22"/>
        <v>0</v>
      </c>
      <c r="O83" s="62">
        <f t="shared" si="22"/>
        <v>0</v>
      </c>
      <c r="P83" s="93">
        <f>P84+P85+P86</f>
        <v>0</v>
      </c>
      <c r="Q83" s="94">
        <f>Q84+Q85+Q86</f>
        <v>26.240000000000002</v>
      </c>
      <c r="R83" s="83">
        <f>R84+R85+R86</f>
        <v>0.79</v>
      </c>
      <c r="S83" s="78">
        <f>S84+S85+S86</f>
        <v>0</v>
      </c>
      <c r="T83" s="36"/>
      <c r="AA83" s="3">
        <f>SUM(U83:Z83)</f>
        <v>0</v>
      </c>
    </row>
    <row r="84" spans="1:20" s="37" customFormat="1" ht="26.25">
      <c r="A84" s="186"/>
      <c r="B84" s="149"/>
      <c r="C84" s="149"/>
      <c r="D84" s="149"/>
      <c r="E84" s="149"/>
      <c r="F84" s="150"/>
      <c r="G84" s="149"/>
      <c r="H84" s="9"/>
      <c r="I84" s="18">
        <v>2015</v>
      </c>
      <c r="J84" s="102">
        <f>J86</f>
        <v>0</v>
      </c>
      <c r="K84" s="2"/>
      <c r="L84" s="2"/>
      <c r="M84" s="2"/>
      <c r="N84" s="2">
        <v>0</v>
      </c>
      <c r="O84" s="33"/>
      <c r="P84" s="90"/>
      <c r="Q84" s="77">
        <v>7.2</v>
      </c>
      <c r="R84" s="2">
        <v>0.22</v>
      </c>
      <c r="S84" s="35">
        <v>0</v>
      </c>
      <c r="T84" s="36"/>
    </row>
    <row r="85" spans="1:20" s="37" customFormat="1" ht="26.25">
      <c r="A85" s="186"/>
      <c r="B85" s="149"/>
      <c r="C85" s="149"/>
      <c r="D85" s="149"/>
      <c r="E85" s="149"/>
      <c r="F85" s="150"/>
      <c r="G85" s="149"/>
      <c r="H85" s="9"/>
      <c r="I85" s="18">
        <v>2016</v>
      </c>
      <c r="J85" s="102">
        <f>N85+O85+L85+M85+K85</f>
        <v>0</v>
      </c>
      <c r="K85" s="2"/>
      <c r="L85" s="2"/>
      <c r="M85" s="2"/>
      <c r="N85" s="2"/>
      <c r="O85" s="33"/>
      <c r="P85" s="90"/>
      <c r="Q85" s="77">
        <v>8.64</v>
      </c>
      <c r="R85" s="2">
        <v>0.26</v>
      </c>
      <c r="S85" s="76"/>
      <c r="T85" s="36"/>
    </row>
    <row r="86" spans="1:20" s="37" customFormat="1" ht="26.25">
      <c r="A86" s="186"/>
      <c r="B86" s="149"/>
      <c r="C86" s="149"/>
      <c r="D86" s="149"/>
      <c r="E86" s="149"/>
      <c r="F86" s="150"/>
      <c r="G86" s="149"/>
      <c r="H86" s="9"/>
      <c r="I86" s="18">
        <v>2017</v>
      </c>
      <c r="J86" s="102">
        <f>N86+O86+L86+M86+K86</f>
        <v>0</v>
      </c>
      <c r="K86" s="2"/>
      <c r="L86" s="2"/>
      <c r="M86" s="2"/>
      <c r="N86" s="2"/>
      <c r="O86" s="33"/>
      <c r="P86" s="90"/>
      <c r="Q86" s="77">
        <v>10.4</v>
      </c>
      <c r="R86" s="2">
        <v>0.31</v>
      </c>
      <c r="S86" s="35"/>
      <c r="T86" s="36"/>
    </row>
    <row r="87" spans="1:27" s="37" customFormat="1" ht="26.25" customHeight="1">
      <c r="A87" s="186" t="s">
        <v>76</v>
      </c>
      <c r="B87" s="212" t="s">
        <v>77</v>
      </c>
      <c r="C87" s="149" t="s">
        <v>48</v>
      </c>
      <c r="D87" s="149" t="s">
        <v>68</v>
      </c>
      <c r="E87" s="149" t="s">
        <v>78</v>
      </c>
      <c r="F87" s="150" t="s">
        <v>84</v>
      </c>
      <c r="G87" s="149" t="s">
        <v>64</v>
      </c>
      <c r="H87" s="9"/>
      <c r="I87" s="66" t="s">
        <v>2</v>
      </c>
      <c r="J87" s="61">
        <f aca="true" t="shared" si="23" ref="J87:S87">J88+J89+J90</f>
        <v>0.05</v>
      </c>
      <c r="K87" s="61">
        <f t="shared" si="23"/>
        <v>0</v>
      </c>
      <c r="L87" s="61">
        <f t="shared" si="23"/>
        <v>0</v>
      </c>
      <c r="M87" s="61">
        <f t="shared" si="23"/>
        <v>0</v>
      </c>
      <c r="N87" s="61">
        <f t="shared" si="23"/>
        <v>0.05</v>
      </c>
      <c r="O87" s="62">
        <f t="shared" si="23"/>
        <v>0</v>
      </c>
      <c r="P87" s="93">
        <f t="shared" si="23"/>
        <v>2.73</v>
      </c>
      <c r="Q87" s="94">
        <f t="shared" si="23"/>
        <v>0</v>
      </c>
      <c r="R87" s="83">
        <f t="shared" si="23"/>
        <v>0.14</v>
      </c>
      <c r="S87" s="78">
        <f t="shared" si="23"/>
        <v>6</v>
      </c>
      <c r="T87" s="36"/>
      <c r="AA87" s="3">
        <f>SUM(U87:Z87)</f>
        <v>0</v>
      </c>
    </row>
    <row r="88" spans="1:20" s="37" customFormat="1" ht="26.25">
      <c r="A88" s="186"/>
      <c r="B88" s="212"/>
      <c r="C88" s="149"/>
      <c r="D88" s="149"/>
      <c r="E88" s="149"/>
      <c r="F88" s="150"/>
      <c r="G88" s="149"/>
      <c r="H88" s="9"/>
      <c r="I88" s="18">
        <v>2015</v>
      </c>
      <c r="J88" s="102">
        <f>O88+N88+M88+L88+K88</f>
        <v>0.05</v>
      </c>
      <c r="K88" s="2"/>
      <c r="L88" s="2"/>
      <c r="M88" s="2"/>
      <c r="N88" s="2">
        <v>0.05</v>
      </c>
      <c r="O88" s="33"/>
      <c r="P88" s="90">
        <v>0.9</v>
      </c>
      <c r="Q88" s="77"/>
      <c r="R88" s="2">
        <v>0.04</v>
      </c>
      <c r="S88" s="35">
        <v>3</v>
      </c>
      <c r="T88" s="36"/>
    </row>
    <row r="89" spans="1:20" s="37" customFormat="1" ht="26.25">
      <c r="A89" s="186"/>
      <c r="B89" s="212"/>
      <c r="C89" s="149"/>
      <c r="D89" s="149"/>
      <c r="E89" s="149"/>
      <c r="F89" s="150"/>
      <c r="G89" s="149"/>
      <c r="H89" s="9"/>
      <c r="I89" s="18">
        <v>2016</v>
      </c>
      <c r="J89" s="102">
        <f>O89+N89+M89+L89+K89</f>
        <v>0</v>
      </c>
      <c r="K89" s="2"/>
      <c r="L89" s="2"/>
      <c r="M89" s="2"/>
      <c r="N89" s="2"/>
      <c r="O89" s="33"/>
      <c r="P89" s="90">
        <v>0.91</v>
      </c>
      <c r="Q89" s="77"/>
      <c r="R89" s="2">
        <v>0.05</v>
      </c>
      <c r="S89" s="76">
        <v>3</v>
      </c>
      <c r="T89" s="36"/>
    </row>
    <row r="90" spans="1:20" s="37" customFormat="1" ht="26.25">
      <c r="A90" s="186"/>
      <c r="B90" s="212"/>
      <c r="C90" s="149"/>
      <c r="D90" s="149"/>
      <c r="E90" s="149"/>
      <c r="F90" s="150"/>
      <c r="G90" s="149"/>
      <c r="H90" s="9"/>
      <c r="I90" s="18">
        <v>2017</v>
      </c>
      <c r="J90" s="102">
        <f>O90+N90+M90+L90+K90</f>
        <v>0</v>
      </c>
      <c r="K90" s="2"/>
      <c r="L90" s="2"/>
      <c r="M90" s="2"/>
      <c r="N90" s="2">
        <v>0</v>
      </c>
      <c r="O90" s="33">
        <v>0</v>
      </c>
      <c r="P90" s="90">
        <v>0.92</v>
      </c>
      <c r="Q90" s="77"/>
      <c r="R90" s="2">
        <v>0.05</v>
      </c>
      <c r="S90" s="35"/>
      <c r="T90" s="36"/>
    </row>
    <row r="91" spans="1:20" s="37" customFormat="1" ht="23.25" customHeight="1">
      <c r="A91" s="154" t="s">
        <v>110</v>
      </c>
      <c r="B91" s="151" t="s">
        <v>95</v>
      </c>
      <c r="C91" s="157" t="s">
        <v>48</v>
      </c>
      <c r="D91" s="157" t="s">
        <v>96</v>
      </c>
      <c r="E91" s="157" t="s">
        <v>97</v>
      </c>
      <c r="F91" s="160" t="s">
        <v>82</v>
      </c>
      <c r="G91" s="149" t="s">
        <v>64</v>
      </c>
      <c r="H91" s="12"/>
      <c r="I91" s="61" t="s">
        <v>2</v>
      </c>
      <c r="J91" s="61">
        <f aca="true" t="shared" si="24" ref="J91:S91">J92+J93+J94</f>
        <v>0</v>
      </c>
      <c r="K91" s="61">
        <f t="shared" si="24"/>
        <v>0</v>
      </c>
      <c r="L91" s="61">
        <f t="shared" si="24"/>
        <v>0</v>
      </c>
      <c r="M91" s="61">
        <f t="shared" si="24"/>
        <v>0</v>
      </c>
      <c r="N91" s="61">
        <f t="shared" si="24"/>
        <v>0</v>
      </c>
      <c r="O91" s="61">
        <f t="shared" si="24"/>
        <v>0</v>
      </c>
      <c r="P91" s="61">
        <f t="shared" si="24"/>
        <v>5.4</v>
      </c>
      <c r="Q91" s="61">
        <f t="shared" si="24"/>
        <v>0</v>
      </c>
      <c r="R91" s="61">
        <f t="shared" si="24"/>
        <v>0.52</v>
      </c>
      <c r="S91" s="61">
        <f t="shared" si="24"/>
        <v>4</v>
      </c>
      <c r="T91" s="36"/>
    </row>
    <row r="92" spans="1:20" s="37" customFormat="1" ht="23.25" customHeight="1">
      <c r="A92" s="155"/>
      <c r="B92" s="152"/>
      <c r="C92" s="158"/>
      <c r="D92" s="158"/>
      <c r="E92" s="158"/>
      <c r="F92" s="161"/>
      <c r="G92" s="149"/>
      <c r="H92" s="12"/>
      <c r="I92" s="133">
        <v>2015</v>
      </c>
      <c r="J92" s="107"/>
      <c r="K92" s="134"/>
      <c r="L92" s="134"/>
      <c r="M92" s="134"/>
      <c r="N92" s="134"/>
      <c r="O92" s="135"/>
      <c r="P92" s="136">
        <v>2.6</v>
      </c>
      <c r="Q92" s="129"/>
      <c r="R92" s="134">
        <v>0.25</v>
      </c>
      <c r="S92" s="137">
        <v>4</v>
      </c>
      <c r="T92" s="36"/>
    </row>
    <row r="93" spans="1:20" s="37" customFormat="1" ht="23.25" customHeight="1">
      <c r="A93" s="155"/>
      <c r="B93" s="152"/>
      <c r="C93" s="158"/>
      <c r="D93" s="158"/>
      <c r="E93" s="158"/>
      <c r="F93" s="161"/>
      <c r="G93" s="149"/>
      <c r="H93" s="12"/>
      <c r="I93" s="133">
        <v>2016</v>
      </c>
      <c r="J93" s="107"/>
      <c r="K93" s="134"/>
      <c r="L93" s="134"/>
      <c r="M93" s="134"/>
      <c r="N93" s="134"/>
      <c r="O93" s="135"/>
      <c r="P93" s="136">
        <v>2.8</v>
      </c>
      <c r="Q93" s="129"/>
      <c r="R93" s="134">
        <v>0.27</v>
      </c>
      <c r="S93" s="137"/>
      <c r="T93" s="36"/>
    </row>
    <row r="94" spans="1:20" s="37" customFormat="1" ht="24" customHeight="1" thickBot="1">
      <c r="A94" s="156"/>
      <c r="B94" s="153"/>
      <c r="C94" s="159"/>
      <c r="D94" s="159"/>
      <c r="E94" s="159"/>
      <c r="F94" s="162"/>
      <c r="G94" s="149"/>
      <c r="H94" s="12"/>
      <c r="I94" s="133">
        <v>2017</v>
      </c>
      <c r="J94" s="107"/>
      <c r="K94" s="134"/>
      <c r="L94" s="134"/>
      <c r="M94" s="134"/>
      <c r="N94" s="134"/>
      <c r="O94" s="135"/>
      <c r="P94" s="136"/>
      <c r="Q94" s="129"/>
      <c r="R94" s="134"/>
      <c r="S94" s="137"/>
      <c r="T94" s="36"/>
    </row>
    <row r="95" spans="1:20" s="37" customFormat="1" ht="22.5" customHeight="1">
      <c r="A95" s="184" t="s">
        <v>21</v>
      </c>
      <c r="B95" s="209"/>
      <c r="C95" s="209"/>
      <c r="D95" s="209"/>
      <c r="E95" s="209"/>
      <c r="F95" s="209"/>
      <c r="G95" s="209"/>
      <c r="H95" s="41"/>
      <c r="I95" s="67" t="s">
        <v>2</v>
      </c>
      <c r="J95" s="103">
        <f>K95+L95+M95+N95+O95</f>
        <v>0.05</v>
      </c>
      <c r="K95" s="104"/>
      <c r="L95" s="104">
        <f>L96+L97+L98</f>
        <v>0</v>
      </c>
      <c r="M95" s="104">
        <f>M96+M97+M98</f>
        <v>0</v>
      </c>
      <c r="N95" s="104">
        <f aca="true" t="shared" si="25" ref="N95:S95">N96+N97+N98</f>
        <v>0.05</v>
      </c>
      <c r="O95" s="68">
        <f t="shared" si="25"/>
        <v>0</v>
      </c>
      <c r="P95" s="99">
        <f t="shared" si="25"/>
        <v>33.21</v>
      </c>
      <c r="Q95" s="87">
        <f t="shared" si="25"/>
        <v>79.84</v>
      </c>
      <c r="R95" s="97">
        <f t="shared" si="25"/>
        <v>3.7</v>
      </c>
      <c r="S95" s="98">
        <f t="shared" si="25"/>
        <v>10</v>
      </c>
      <c r="T95" s="36"/>
    </row>
    <row r="96" spans="1:20" ht="26.25">
      <c r="A96" s="186"/>
      <c r="B96" s="210"/>
      <c r="C96" s="210"/>
      <c r="D96" s="210"/>
      <c r="E96" s="210"/>
      <c r="F96" s="210"/>
      <c r="G96" s="210"/>
      <c r="H96" s="32"/>
      <c r="I96" s="18">
        <v>2015</v>
      </c>
      <c r="J96" s="102">
        <f aca="true" t="shared" si="26" ref="J96:S96">J76+J80+J84+J88+J92</f>
        <v>0.05</v>
      </c>
      <c r="K96" s="2">
        <f t="shared" si="26"/>
        <v>0</v>
      </c>
      <c r="L96" s="2">
        <f t="shared" si="26"/>
        <v>0</v>
      </c>
      <c r="M96" s="2">
        <f t="shared" si="26"/>
        <v>0</v>
      </c>
      <c r="N96" s="2">
        <f t="shared" si="26"/>
        <v>0.05</v>
      </c>
      <c r="O96" s="33">
        <f t="shared" si="26"/>
        <v>0</v>
      </c>
      <c r="P96" s="90">
        <f t="shared" si="26"/>
        <v>9.98</v>
      </c>
      <c r="Q96" s="77">
        <f t="shared" si="26"/>
        <v>23</v>
      </c>
      <c r="R96" s="2">
        <f t="shared" si="26"/>
        <v>1.08</v>
      </c>
      <c r="S96" s="35">
        <f t="shared" si="26"/>
        <v>7</v>
      </c>
      <c r="T96" s="31"/>
    </row>
    <row r="97" spans="1:20" ht="26.25">
      <c r="A97" s="186"/>
      <c r="B97" s="210"/>
      <c r="C97" s="210"/>
      <c r="D97" s="210"/>
      <c r="E97" s="210"/>
      <c r="F97" s="210"/>
      <c r="G97" s="210"/>
      <c r="H97" s="32"/>
      <c r="I97" s="18">
        <v>2016</v>
      </c>
      <c r="J97" s="102">
        <f aca="true" t="shared" si="27" ref="J97:S97">J77+J81+J85+J89+J93</f>
        <v>0</v>
      </c>
      <c r="K97" s="2">
        <f t="shared" si="27"/>
        <v>0</v>
      </c>
      <c r="L97" s="2">
        <f t="shared" si="27"/>
        <v>0</v>
      </c>
      <c r="M97" s="2">
        <f t="shared" si="27"/>
        <v>0</v>
      </c>
      <c r="N97" s="2">
        <f t="shared" si="27"/>
        <v>0</v>
      </c>
      <c r="O97" s="33">
        <f t="shared" si="27"/>
        <v>0</v>
      </c>
      <c r="P97" s="90">
        <f t="shared" si="27"/>
        <v>13.010000000000002</v>
      </c>
      <c r="Q97" s="77">
        <f t="shared" si="27"/>
        <v>27.54</v>
      </c>
      <c r="R97" s="2">
        <f t="shared" si="27"/>
        <v>1.4200000000000002</v>
      </c>
      <c r="S97" s="76">
        <f t="shared" si="27"/>
        <v>3</v>
      </c>
      <c r="T97" s="31"/>
    </row>
    <row r="98" spans="1:20" ht="27" thickBot="1">
      <c r="A98" s="188"/>
      <c r="B98" s="211"/>
      <c r="C98" s="211"/>
      <c r="D98" s="211"/>
      <c r="E98" s="211"/>
      <c r="F98" s="211"/>
      <c r="G98" s="211"/>
      <c r="H98" s="42"/>
      <c r="I98" s="43">
        <v>2017</v>
      </c>
      <c r="J98" s="105">
        <f aca="true" t="shared" si="28" ref="J98:S98">J78+J82+J86+J90+J94</f>
        <v>0</v>
      </c>
      <c r="K98" s="13">
        <f t="shared" si="28"/>
        <v>0</v>
      </c>
      <c r="L98" s="13">
        <f t="shared" si="28"/>
        <v>0</v>
      </c>
      <c r="M98" s="13">
        <f t="shared" si="28"/>
        <v>0</v>
      </c>
      <c r="N98" s="13">
        <f t="shared" si="28"/>
        <v>0</v>
      </c>
      <c r="O98" s="44">
        <f t="shared" si="28"/>
        <v>0</v>
      </c>
      <c r="P98" s="113">
        <f t="shared" si="28"/>
        <v>10.22</v>
      </c>
      <c r="Q98" s="82">
        <f t="shared" si="28"/>
        <v>29.299999999999997</v>
      </c>
      <c r="R98" s="13">
        <f t="shared" si="28"/>
        <v>1.2000000000000002</v>
      </c>
      <c r="S98" s="47">
        <f t="shared" si="28"/>
        <v>0</v>
      </c>
      <c r="T98" s="31"/>
    </row>
    <row r="99" spans="1:20" ht="21" customHeight="1">
      <c r="A99" s="172" t="s">
        <v>20</v>
      </c>
      <c r="B99" s="173"/>
      <c r="C99" s="173"/>
      <c r="D99" s="173"/>
      <c r="E99" s="173"/>
      <c r="F99" s="173"/>
      <c r="G99" s="174"/>
      <c r="H99" s="14"/>
      <c r="I99" s="66" t="s">
        <v>2</v>
      </c>
      <c r="J99" s="106">
        <f>K99+L99+M99+N99+O99</f>
        <v>0.05</v>
      </c>
      <c r="K99" s="61"/>
      <c r="L99" s="61">
        <f aca="true" t="shared" si="29" ref="L99:S99">L100+L101+L102</f>
        <v>0</v>
      </c>
      <c r="M99" s="61">
        <f t="shared" si="29"/>
        <v>0</v>
      </c>
      <c r="N99" s="61">
        <f t="shared" si="29"/>
        <v>0.05</v>
      </c>
      <c r="O99" s="62">
        <f t="shared" si="29"/>
        <v>0</v>
      </c>
      <c r="P99" s="94">
        <f t="shared" si="29"/>
        <v>33.21</v>
      </c>
      <c r="Q99" s="94">
        <f t="shared" si="29"/>
        <v>79.84</v>
      </c>
      <c r="R99" s="83">
        <f t="shared" si="29"/>
        <v>3.7</v>
      </c>
      <c r="S99" s="78">
        <f t="shared" si="29"/>
        <v>10</v>
      </c>
      <c r="T99" s="31"/>
    </row>
    <row r="100" spans="1:20" ht="26.25">
      <c r="A100" s="175"/>
      <c r="B100" s="176"/>
      <c r="C100" s="176"/>
      <c r="D100" s="176"/>
      <c r="E100" s="176"/>
      <c r="F100" s="176"/>
      <c r="G100" s="177"/>
      <c r="H100" s="9"/>
      <c r="I100" s="18">
        <v>2015</v>
      </c>
      <c r="J100" s="102">
        <f aca="true" t="shared" si="30" ref="J100:S100">J96</f>
        <v>0.05</v>
      </c>
      <c r="K100" s="2">
        <f t="shared" si="30"/>
        <v>0</v>
      </c>
      <c r="L100" s="2">
        <f t="shared" si="30"/>
        <v>0</v>
      </c>
      <c r="M100" s="2">
        <f t="shared" si="30"/>
        <v>0</v>
      </c>
      <c r="N100" s="2">
        <f t="shared" si="30"/>
        <v>0.05</v>
      </c>
      <c r="O100" s="33">
        <f t="shared" si="30"/>
        <v>0</v>
      </c>
      <c r="P100" s="90">
        <f t="shared" si="30"/>
        <v>9.98</v>
      </c>
      <c r="Q100" s="77">
        <f t="shared" si="30"/>
        <v>23</v>
      </c>
      <c r="R100" s="2">
        <f t="shared" si="30"/>
        <v>1.08</v>
      </c>
      <c r="S100" s="35">
        <f t="shared" si="30"/>
        <v>7</v>
      </c>
      <c r="T100" s="5"/>
    </row>
    <row r="101" spans="1:20" ht="26.25">
      <c r="A101" s="175"/>
      <c r="B101" s="176"/>
      <c r="C101" s="176"/>
      <c r="D101" s="176"/>
      <c r="E101" s="176"/>
      <c r="F101" s="176"/>
      <c r="G101" s="177"/>
      <c r="H101" s="9"/>
      <c r="I101" s="18">
        <v>2016</v>
      </c>
      <c r="J101" s="102">
        <f aca="true" t="shared" si="31" ref="J101:M102">J97</f>
        <v>0</v>
      </c>
      <c r="K101" s="2">
        <f t="shared" si="31"/>
        <v>0</v>
      </c>
      <c r="L101" s="2">
        <f t="shared" si="31"/>
        <v>0</v>
      </c>
      <c r="M101" s="2">
        <f t="shared" si="31"/>
        <v>0</v>
      </c>
      <c r="N101" s="2">
        <f aca="true" t="shared" si="32" ref="N101:S102">N97</f>
        <v>0</v>
      </c>
      <c r="O101" s="33">
        <f t="shared" si="32"/>
        <v>0</v>
      </c>
      <c r="P101" s="90">
        <f t="shared" si="32"/>
        <v>13.010000000000002</v>
      </c>
      <c r="Q101" s="77">
        <f t="shared" si="32"/>
        <v>27.54</v>
      </c>
      <c r="R101" s="2">
        <f t="shared" si="32"/>
        <v>1.4200000000000002</v>
      </c>
      <c r="S101" s="76">
        <f>S97</f>
        <v>3</v>
      </c>
      <c r="T101" s="31"/>
    </row>
    <row r="102" spans="1:20" ht="27" thickBot="1">
      <c r="A102" s="178"/>
      <c r="B102" s="179"/>
      <c r="C102" s="179"/>
      <c r="D102" s="179"/>
      <c r="E102" s="179"/>
      <c r="F102" s="179"/>
      <c r="G102" s="180"/>
      <c r="H102" s="10"/>
      <c r="I102" s="43">
        <v>2017</v>
      </c>
      <c r="J102" s="102">
        <f t="shared" si="31"/>
        <v>0</v>
      </c>
      <c r="K102" s="13">
        <f t="shared" si="31"/>
        <v>0</v>
      </c>
      <c r="L102" s="13">
        <f t="shared" si="31"/>
        <v>0</v>
      </c>
      <c r="M102" s="13">
        <f t="shared" si="31"/>
        <v>0</v>
      </c>
      <c r="N102" s="2">
        <f t="shared" si="32"/>
        <v>0</v>
      </c>
      <c r="O102" s="33">
        <f t="shared" si="32"/>
        <v>0</v>
      </c>
      <c r="P102" s="113">
        <f t="shared" si="32"/>
        <v>10.22</v>
      </c>
      <c r="Q102" s="82">
        <f t="shared" si="32"/>
        <v>29.299999999999997</v>
      </c>
      <c r="R102" s="13">
        <f t="shared" si="32"/>
        <v>1.2000000000000002</v>
      </c>
      <c r="S102" s="47">
        <f t="shared" si="32"/>
        <v>0</v>
      </c>
      <c r="T102" s="31"/>
    </row>
    <row r="103" spans="1:20" s="37" customFormat="1" ht="22.5" customHeight="1">
      <c r="A103" s="163" t="s">
        <v>70</v>
      </c>
      <c r="B103" s="164"/>
      <c r="C103" s="164"/>
      <c r="D103" s="164"/>
      <c r="E103" s="164"/>
      <c r="F103" s="164"/>
      <c r="G103" s="165"/>
      <c r="H103" s="48"/>
      <c r="I103" s="66" t="s">
        <v>2</v>
      </c>
      <c r="J103" s="103">
        <f aca="true" t="shared" si="33" ref="J103:S103">J104+J105+J106</f>
        <v>161.54000000000002</v>
      </c>
      <c r="K103" s="104">
        <f t="shared" si="33"/>
        <v>0.5</v>
      </c>
      <c r="L103" s="104">
        <f t="shared" si="33"/>
        <v>7.9</v>
      </c>
      <c r="M103" s="104">
        <f t="shared" si="33"/>
        <v>0.91</v>
      </c>
      <c r="N103" s="104">
        <f t="shared" si="33"/>
        <v>69.72999999999999</v>
      </c>
      <c r="O103" s="68">
        <f t="shared" si="33"/>
        <v>82.5</v>
      </c>
      <c r="P103" s="84">
        <f t="shared" si="33"/>
        <v>5331.96</v>
      </c>
      <c r="Q103" s="84">
        <f t="shared" si="33"/>
        <v>79.84</v>
      </c>
      <c r="R103" s="84">
        <f t="shared" si="33"/>
        <v>233.57</v>
      </c>
      <c r="S103" s="79">
        <f t="shared" si="33"/>
        <v>91</v>
      </c>
      <c r="T103" s="36"/>
    </row>
    <row r="104" spans="1:20" s="37" customFormat="1" ht="23.25" customHeight="1">
      <c r="A104" s="166"/>
      <c r="B104" s="167"/>
      <c r="C104" s="167"/>
      <c r="D104" s="167"/>
      <c r="E104" s="167"/>
      <c r="F104" s="167"/>
      <c r="G104" s="168"/>
      <c r="H104" s="49"/>
      <c r="I104" s="50">
        <v>2015</v>
      </c>
      <c r="J104" s="107">
        <f>K104+L104+M104+N104+O104</f>
        <v>62.81</v>
      </c>
      <c r="K104" s="2">
        <f aca="true" t="shared" si="34" ref="K104:S104">K50+K67+K96</f>
        <v>0.4</v>
      </c>
      <c r="L104" s="2">
        <f t="shared" si="34"/>
        <v>2.1</v>
      </c>
      <c r="M104" s="2">
        <f t="shared" si="34"/>
        <v>0.56</v>
      </c>
      <c r="N104" s="2">
        <f t="shared" si="34"/>
        <v>15.750000000000002</v>
      </c>
      <c r="O104" s="2">
        <f t="shared" si="34"/>
        <v>44</v>
      </c>
      <c r="P104" s="85">
        <f t="shared" si="34"/>
        <v>1506.28</v>
      </c>
      <c r="Q104" s="85">
        <f t="shared" si="34"/>
        <v>23</v>
      </c>
      <c r="R104" s="85">
        <f t="shared" si="34"/>
        <v>73.28999999999999</v>
      </c>
      <c r="S104" s="16">
        <f t="shared" si="34"/>
        <v>46</v>
      </c>
      <c r="T104" s="36"/>
    </row>
    <row r="105" spans="1:20" s="37" customFormat="1" ht="23.25" customHeight="1">
      <c r="A105" s="166"/>
      <c r="B105" s="167"/>
      <c r="C105" s="167"/>
      <c r="D105" s="167"/>
      <c r="E105" s="167"/>
      <c r="F105" s="167"/>
      <c r="G105" s="168"/>
      <c r="H105" s="49"/>
      <c r="I105" s="50">
        <v>2016</v>
      </c>
      <c r="J105" s="107">
        <f>J51+J68+J97</f>
        <v>59.93000000000001</v>
      </c>
      <c r="K105" s="2">
        <f aca="true" t="shared" si="35" ref="K105:S105">K51+K68+K97</f>
        <v>0</v>
      </c>
      <c r="L105" s="2">
        <f t="shared" si="35"/>
        <v>2.5</v>
      </c>
      <c r="M105" s="2">
        <f t="shared" si="35"/>
        <v>0.35</v>
      </c>
      <c r="N105" s="2">
        <f t="shared" si="35"/>
        <v>23.58</v>
      </c>
      <c r="O105" s="2">
        <f t="shared" si="35"/>
        <v>33.5</v>
      </c>
      <c r="P105" s="85">
        <f t="shared" si="35"/>
        <v>1872.11</v>
      </c>
      <c r="Q105" s="85">
        <f t="shared" si="35"/>
        <v>27.54</v>
      </c>
      <c r="R105" s="85">
        <f t="shared" si="35"/>
        <v>76.75999999999999</v>
      </c>
      <c r="S105" s="16">
        <f t="shared" si="35"/>
        <v>36</v>
      </c>
      <c r="T105" s="36"/>
    </row>
    <row r="106" spans="1:20" s="37" customFormat="1" ht="21.75" customHeight="1" thickBot="1">
      <c r="A106" s="169"/>
      <c r="B106" s="170"/>
      <c r="C106" s="170"/>
      <c r="D106" s="170"/>
      <c r="E106" s="170"/>
      <c r="F106" s="170"/>
      <c r="G106" s="171"/>
      <c r="H106" s="52"/>
      <c r="I106" s="51">
        <v>2017</v>
      </c>
      <c r="J106" s="109">
        <f>J52+J69+J98</f>
        <v>38.800000000000004</v>
      </c>
      <c r="K106" s="6">
        <f aca="true" t="shared" si="36" ref="K106:S106">K52+K69+K98</f>
        <v>0.1</v>
      </c>
      <c r="L106" s="6">
        <f t="shared" si="36"/>
        <v>3.3000000000000003</v>
      </c>
      <c r="M106" s="6">
        <f t="shared" si="36"/>
        <v>0</v>
      </c>
      <c r="N106" s="6">
        <f t="shared" si="36"/>
        <v>30.4</v>
      </c>
      <c r="O106" s="6">
        <f t="shared" si="36"/>
        <v>5</v>
      </c>
      <c r="P106" s="110">
        <f t="shared" si="36"/>
        <v>1953.57</v>
      </c>
      <c r="Q106" s="110">
        <f t="shared" si="36"/>
        <v>29.299999999999997</v>
      </c>
      <c r="R106" s="110">
        <f t="shared" si="36"/>
        <v>83.52000000000001</v>
      </c>
      <c r="S106" s="111">
        <f t="shared" si="36"/>
        <v>9</v>
      </c>
      <c r="T106" s="36"/>
    </row>
    <row r="107" spans="1:20" s="37" customFormat="1" ht="21.75" customHeight="1">
      <c r="A107" s="172" t="s">
        <v>20</v>
      </c>
      <c r="B107" s="173"/>
      <c r="C107" s="173"/>
      <c r="D107" s="173"/>
      <c r="E107" s="173"/>
      <c r="F107" s="173"/>
      <c r="G107" s="174"/>
      <c r="H107" s="53"/>
      <c r="I107" s="66" t="s">
        <v>2</v>
      </c>
      <c r="J107" s="103">
        <f aca="true" t="shared" si="37" ref="J107:R107">J108+J109+J110</f>
        <v>58.49999999999999</v>
      </c>
      <c r="K107" s="104">
        <f t="shared" si="37"/>
        <v>0</v>
      </c>
      <c r="L107" s="104">
        <f t="shared" si="37"/>
        <v>0</v>
      </c>
      <c r="M107" s="104">
        <f t="shared" si="37"/>
        <v>0</v>
      </c>
      <c r="N107" s="104">
        <f t="shared" si="37"/>
        <v>30.5</v>
      </c>
      <c r="O107" s="68">
        <f t="shared" si="37"/>
        <v>28</v>
      </c>
      <c r="P107" s="86">
        <f t="shared" si="37"/>
        <v>648.06</v>
      </c>
      <c r="Q107" s="86">
        <f t="shared" si="37"/>
        <v>79.84</v>
      </c>
      <c r="R107" s="86">
        <f t="shared" si="37"/>
        <v>56.67</v>
      </c>
      <c r="S107" s="80">
        <f>S108+S109+S110</f>
        <v>47</v>
      </c>
      <c r="T107" s="36"/>
    </row>
    <row r="108" spans="1:20" s="37" customFormat="1" ht="26.25">
      <c r="A108" s="175"/>
      <c r="B108" s="176"/>
      <c r="C108" s="176"/>
      <c r="D108" s="176"/>
      <c r="E108" s="176"/>
      <c r="F108" s="176"/>
      <c r="G108" s="177"/>
      <c r="H108" s="22"/>
      <c r="I108" s="50">
        <v>2015</v>
      </c>
      <c r="J108" s="115">
        <f aca="true" t="shared" si="38" ref="J108:O110">J54+J71+J100</f>
        <v>33.699999999999996</v>
      </c>
      <c r="K108" s="108">
        <f t="shared" si="38"/>
        <v>0</v>
      </c>
      <c r="L108" s="108">
        <f t="shared" si="38"/>
        <v>0</v>
      </c>
      <c r="M108" s="108">
        <f t="shared" si="38"/>
        <v>0</v>
      </c>
      <c r="N108" s="108">
        <f t="shared" si="38"/>
        <v>8.700000000000001</v>
      </c>
      <c r="O108" s="116">
        <f t="shared" si="38"/>
        <v>25</v>
      </c>
      <c r="P108" s="85">
        <f aca="true" t="shared" si="39" ref="P108:S109">P54++P71++P100</f>
        <v>192.78</v>
      </c>
      <c r="Q108" s="85">
        <f t="shared" si="39"/>
        <v>23</v>
      </c>
      <c r="R108" s="85">
        <f t="shared" si="39"/>
        <v>16.59</v>
      </c>
      <c r="S108" s="16">
        <f t="shared" si="39"/>
        <v>25</v>
      </c>
      <c r="T108" s="36"/>
    </row>
    <row r="109" spans="1:20" s="37" customFormat="1" ht="26.25">
      <c r="A109" s="175"/>
      <c r="B109" s="176"/>
      <c r="C109" s="176"/>
      <c r="D109" s="176"/>
      <c r="E109" s="176"/>
      <c r="F109" s="176"/>
      <c r="G109" s="177"/>
      <c r="H109" s="22"/>
      <c r="I109" s="50">
        <v>2016</v>
      </c>
      <c r="J109" s="115">
        <f t="shared" si="38"/>
        <v>12.2</v>
      </c>
      <c r="K109" s="108">
        <f t="shared" si="38"/>
        <v>0</v>
      </c>
      <c r="L109" s="108">
        <f t="shared" si="38"/>
        <v>0</v>
      </c>
      <c r="M109" s="108">
        <f t="shared" si="38"/>
        <v>0</v>
      </c>
      <c r="N109" s="108">
        <f t="shared" si="38"/>
        <v>10.2</v>
      </c>
      <c r="O109" s="116">
        <f t="shared" si="38"/>
        <v>2</v>
      </c>
      <c r="P109" s="85">
        <f t="shared" si="39"/>
        <v>220.41</v>
      </c>
      <c r="Q109" s="85">
        <f t="shared" si="39"/>
        <v>27.54</v>
      </c>
      <c r="R109" s="85">
        <f t="shared" si="39"/>
        <v>19.560000000000002</v>
      </c>
      <c r="S109" s="16">
        <f t="shared" si="39"/>
        <v>15</v>
      </c>
      <c r="T109" s="36"/>
    </row>
    <row r="110" spans="1:20" s="37" customFormat="1" ht="27" thickBot="1">
      <c r="A110" s="178"/>
      <c r="B110" s="179"/>
      <c r="C110" s="179"/>
      <c r="D110" s="179"/>
      <c r="E110" s="179"/>
      <c r="F110" s="179"/>
      <c r="G110" s="180"/>
      <c r="H110" s="23"/>
      <c r="I110" s="51">
        <v>2017</v>
      </c>
      <c r="J110" s="117">
        <f t="shared" si="38"/>
        <v>12.6</v>
      </c>
      <c r="K110" s="118">
        <f t="shared" si="38"/>
        <v>0</v>
      </c>
      <c r="L110" s="118">
        <f t="shared" si="38"/>
        <v>0</v>
      </c>
      <c r="M110" s="118">
        <f t="shared" si="38"/>
        <v>0</v>
      </c>
      <c r="N110" s="118">
        <f t="shared" si="38"/>
        <v>11.6</v>
      </c>
      <c r="O110" s="119">
        <f t="shared" si="38"/>
        <v>1</v>
      </c>
      <c r="P110" s="85">
        <f>P56++P73++P102</f>
        <v>234.87</v>
      </c>
      <c r="Q110" s="85">
        <f>Q56++Q73++Q102</f>
        <v>29.299999999999997</v>
      </c>
      <c r="R110" s="85">
        <f>R56++R73+R102</f>
        <v>20.52</v>
      </c>
      <c r="S110" s="16">
        <f>S56++S73++S102</f>
        <v>7</v>
      </c>
      <c r="T110" s="36"/>
    </row>
    <row r="111" spans="1:20" s="37" customFormat="1" ht="27.75" customHeight="1" thickBot="1">
      <c r="A111" s="181" t="s">
        <v>71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3"/>
      <c r="T111" s="36"/>
    </row>
    <row r="112" spans="1:20" s="37" customFormat="1" ht="22.5" customHeight="1">
      <c r="A112" s="186" t="s">
        <v>22</v>
      </c>
      <c r="B112" s="149"/>
      <c r="C112" s="149"/>
      <c r="D112" s="149"/>
      <c r="E112" s="190" t="s">
        <v>88</v>
      </c>
      <c r="F112" s="190" t="s">
        <v>82</v>
      </c>
      <c r="G112" s="150" t="s">
        <v>79</v>
      </c>
      <c r="H112" s="9"/>
      <c r="I112" s="66" t="s">
        <v>2</v>
      </c>
      <c r="J112" s="93">
        <f>K112+L112+M112+N112+O112</f>
        <v>44.62</v>
      </c>
      <c r="K112" s="94">
        <f>K113+K114+K115</f>
        <v>33.46</v>
      </c>
      <c r="L112" s="94">
        <f>L113+L114+L115</f>
        <v>5.58</v>
      </c>
      <c r="M112" s="94">
        <f>M113+M114+M115</f>
        <v>5.58</v>
      </c>
      <c r="N112" s="94">
        <f>N113+N114+N115</f>
        <v>0</v>
      </c>
      <c r="O112" s="94">
        <f>O113+O114+O115</f>
        <v>0</v>
      </c>
      <c r="P112" s="63"/>
      <c r="Q112" s="64"/>
      <c r="R112" s="65"/>
      <c r="S112" s="62"/>
      <c r="T112" s="36"/>
    </row>
    <row r="113" spans="1:20" s="37" customFormat="1" ht="24.75" customHeight="1">
      <c r="A113" s="186"/>
      <c r="B113" s="149"/>
      <c r="C113" s="149"/>
      <c r="D113" s="149"/>
      <c r="E113" s="191"/>
      <c r="F113" s="191"/>
      <c r="G113" s="150"/>
      <c r="H113" s="9"/>
      <c r="I113" s="18">
        <v>2015</v>
      </c>
      <c r="J113" s="90">
        <f>K113+L113+M113+N113+O113</f>
        <v>44.62</v>
      </c>
      <c r="K113" s="77">
        <v>33.46</v>
      </c>
      <c r="L113" s="77">
        <v>5.58</v>
      </c>
      <c r="M113" s="77">
        <v>5.58</v>
      </c>
      <c r="N113" s="77"/>
      <c r="O113" s="91"/>
      <c r="P113" s="34"/>
      <c r="Q113" s="4"/>
      <c r="R113" s="1"/>
      <c r="S113" s="35"/>
      <c r="T113" s="36"/>
    </row>
    <row r="114" spans="1:20" s="37" customFormat="1" ht="23.25" customHeight="1">
      <c r="A114" s="186"/>
      <c r="B114" s="149"/>
      <c r="C114" s="149"/>
      <c r="D114" s="149"/>
      <c r="E114" s="191"/>
      <c r="F114" s="191"/>
      <c r="G114" s="150"/>
      <c r="H114" s="9"/>
      <c r="I114" s="18">
        <v>2016</v>
      </c>
      <c r="J114" s="90">
        <f>K114+L114+M114+N114+O114</f>
        <v>0</v>
      </c>
      <c r="K114" s="77"/>
      <c r="L114" s="77"/>
      <c r="M114" s="77"/>
      <c r="N114" s="77"/>
      <c r="O114" s="91"/>
      <c r="P114" s="34"/>
      <c r="Q114" s="4"/>
      <c r="R114" s="1"/>
      <c r="S114" s="144"/>
      <c r="T114" s="36"/>
    </row>
    <row r="115" spans="1:20" s="37" customFormat="1" ht="24" customHeight="1" thickBot="1">
      <c r="A115" s="186"/>
      <c r="B115" s="149"/>
      <c r="C115" s="149"/>
      <c r="D115" s="149"/>
      <c r="E115" s="191"/>
      <c r="F115" s="191"/>
      <c r="G115" s="150"/>
      <c r="H115" s="9"/>
      <c r="I115" s="18">
        <v>2017</v>
      </c>
      <c r="J115" s="90">
        <f>K115+L115+M115+N115+O115</f>
        <v>0</v>
      </c>
      <c r="K115" s="77"/>
      <c r="L115" s="77"/>
      <c r="M115" s="77"/>
      <c r="N115" s="77"/>
      <c r="O115" s="91"/>
      <c r="P115" s="34"/>
      <c r="Q115" s="4"/>
      <c r="R115" s="1"/>
      <c r="S115" s="35"/>
      <c r="T115" s="36"/>
    </row>
    <row r="116" spans="1:20" s="37" customFormat="1" ht="24" customHeight="1">
      <c r="A116" s="186" t="s">
        <v>113</v>
      </c>
      <c r="B116" s="149"/>
      <c r="C116" s="149"/>
      <c r="D116" s="149"/>
      <c r="E116" s="258" t="s">
        <v>115</v>
      </c>
      <c r="F116" s="190" t="s">
        <v>82</v>
      </c>
      <c r="G116" s="150" t="s">
        <v>79</v>
      </c>
      <c r="H116" s="12"/>
      <c r="I116" s="66" t="s">
        <v>2</v>
      </c>
      <c r="J116" s="93">
        <f>K116+L116+M116+N116+O116</f>
        <v>20.12</v>
      </c>
      <c r="K116" s="94">
        <f>K117+K118+K119</f>
        <v>0</v>
      </c>
      <c r="L116" s="94">
        <f>L117+L118+L119</f>
        <v>13.96</v>
      </c>
      <c r="M116" s="94">
        <f>M117+M118+M119</f>
        <v>6.16</v>
      </c>
      <c r="N116" s="94">
        <f>N117+N118+N119</f>
        <v>0</v>
      </c>
      <c r="O116" s="94">
        <f>O117+O118+O119</f>
        <v>0</v>
      </c>
      <c r="P116" s="63"/>
      <c r="Q116" s="64"/>
      <c r="R116" s="65"/>
      <c r="S116" s="62"/>
      <c r="T116" s="36"/>
    </row>
    <row r="117" spans="1:20" s="37" customFormat="1" ht="24" customHeight="1">
      <c r="A117" s="186"/>
      <c r="B117" s="149"/>
      <c r="C117" s="149"/>
      <c r="D117" s="149"/>
      <c r="E117" s="259"/>
      <c r="F117" s="191"/>
      <c r="G117" s="150"/>
      <c r="H117" s="12"/>
      <c r="I117" s="133">
        <v>2015</v>
      </c>
      <c r="J117" s="136">
        <f>K117+L117++M117+N117+O117</f>
        <v>1.5</v>
      </c>
      <c r="K117" s="129"/>
      <c r="L117" s="129"/>
      <c r="M117" s="129">
        <v>1.5</v>
      </c>
      <c r="N117" s="129"/>
      <c r="O117" s="145"/>
      <c r="P117" s="146"/>
      <c r="Q117" s="147"/>
      <c r="R117" s="148"/>
      <c r="S117" s="137"/>
      <c r="T117" s="36"/>
    </row>
    <row r="118" spans="1:20" s="37" customFormat="1" ht="24" customHeight="1">
      <c r="A118" s="186"/>
      <c r="B118" s="149"/>
      <c r="C118" s="149"/>
      <c r="D118" s="149"/>
      <c r="E118" s="259"/>
      <c r="F118" s="191"/>
      <c r="G118" s="150"/>
      <c r="H118" s="12"/>
      <c r="I118" s="133">
        <v>2016</v>
      </c>
      <c r="J118" s="136">
        <f>K118+L118+M118+N118+O118</f>
        <v>18.62</v>
      </c>
      <c r="K118" s="129"/>
      <c r="L118" s="129">
        <v>13.96</v>
      </c>
      <c r="M118" s="129">
        <v>4.66</v>
      </c>
      <c r="N118" s="129"/>
      <c r="O118" s="145"/>
      <c r="P118" s="146"/>
      <c r="Q118" s="147"/>
      <c r="R118" s="148"/>
      <c r="S118" s="137"/>
      <c r="T118" s="36"/>
    </row>
    <row r="119" spans="1:20" s="37" customFormat="1" ht="24" customHeight="1" thickBot="1">
      <c r="A119" s="186"/>
      <c r="B119" s="149"/>
      <c r="C119" s="149"/>
      <c r="D119" s="149"/>
      <c r="E119" s="260"/>
      <c r="F119" s="191"/>
      <c r="G119" s="150"/>
      <c r="H119" s="12"/>
      <c r="I119" s="133">
        <v>2017</v>
      </c>
      <c r="J119" s="136">
        <f>K119+L119+M119+N119+O119</f>
        <v>0</v>
      </c>
      <c r="K119" s="129"/>
      <c r="L119" s="129"/>
      <c r="M119" s="129"/>
      <c r="N119" s="129"/>
      <c r="O119" s="145"/>
      <c r="P119" s="146"/>
      <c r="Q119" s="147"/>
      <c r="R119" s="148"/>
      <c r="S119" s="137"/>
      <c r="T119" s="36"/>
    </row>
    <row r="120" spans="1:20" ht="18.75" customHeight="1">
      <c r="A120" s="184" t="s">
        <v>94</v>
      </c>
      <c r="B120" s="185"/>
      <c r="C120" s="185"/>
      <c r="D120" s="185"/>
      <c r="E120" s="185"/>
      <c r="F120" s="185"/>
      <c r="G120" s="185"/>
      <c r="H120" s="20"/>
      <c r="I120" s="67" t="s">
        <v>2</v>
      </c>
      <c r="J120" s="99">
        <f>J112+J116</f>
        <v>64.74</v>
      </c>
      <c r="K120" s="87">
        <f>K112+K116</f>
        <v>33.46</v>
      </c>
      <c r="L120" s="87">
        <f>L112+L116</f>
        <v>19.54</v>
      </c>
      <c r="M120" s="87">
        <f>M112+M116</f>
        <v>11.74</v>
      </c>
      <c r="N120" s="87">
        <f>N112+N116</f>
        <v>0</v>
      </c>
      <c r="O120" s="100"/>
      <c r="P120" s="69"/>
      <c r="Q120" s="70"/>
      <c r="R120" s="71"/>
      <c r="S120" s="68"/>
      <c r="T120" s="31"/>
    </row>
    <row r="121" spans="1:20" s="37" customFormat="1" ht="23.25" customHeight="1">
      <c r="A121" s="186"/>
      <c r="B121" s="187"/>
      <c r="C121" s="187"/>
      <c r="D121" s="187"/>
      <c r="E121" s="187"/>
      <c r="F121" s="187"/>
      <c r="G121" s="187"/>
      <c r="H121" s="15"/>
      <c r="I121" s="18">
        <v>2015</v>
      </c>
      <c r="J121" s="90">
        <f>O121+N121+M121+L121+K121</f>
        <v>46.120000000000005</v>
      </c>
      <c r="K121" s="77">
        <f aca="true" t="shared" si="40" ref="K121:M122">K113+K117</f>
        <v>33.46</v>
      </c>
      <c r="L121" s="77">
        <f t="shared" si="40"/>
        <v>5.58</v>
      </c>
      <c r="M121" s="77">
        <f t="shared" si="40"/>
        <v>7.08</v>
      </c>
      <c r="N121" s="77"/>
      <c r="O121" s="91"/>
      <c r="P121" s="34"/>
      <c r="Q121" s="4"/>
      <c r="R121" s="1"/>
      <c r="S121" s="35"/>
      <c r="T121" s="36"/>
    </row>
    <row r="122" spans="1:20" s="37" customFormat="1" ht="26.25">
      <c r="A122" s="186"/>
      <c r="B122" s="187"/>
      <c r="C122" s="187"/>
      <c r="D122" s="187"/>
      <c r="E122" s="187"/>
      <c r="F122" s="187"/>
      <c r="G122" s="187"/>
      <c r="H122" s="15"/>
      <c r="I122" s="18">
        <v>2016</v>
      </c>
      <c r="J122" s="90">
        <f>J114+J118</f>
        <v>18.62</v>
      </c>
      <c r="K122" s="77">
        <f t="shared" si="40"/>
        <v>0</v>
      </c>
      <c r="L122" s="77">
        <f t="shared" si="40"/>
        <v>13.96</v>
      </c>
      <c r="M122" s="77">
        <f t="shared" si="40"/>
        <v>4.66</v>
      </c>
      <c r="N122" s="77">
        <f>N114</f>
        <v>0</v>
      </c>
      <c r="O122" s="91"/>
      <c r="P122" s="34"/>
      <c r="Q122" s="4"/>
      <c r="R122" s="1"/>
      <c r="S122" s="35"/>
      <c r="T122" s="36"/>
    </row>
    <row r="123" spans="1:20" s="37" customFormat="1" ht="27" thickBot="1">
      <c r="A123" s="188"/>
      <c r="B123" s="189"/>
      <c r="C123" s="189"/>
      <c r="D123" s="189"/>
      <c r="E123" s="189"/>
      <c r="F123" s="189"/>
      <c r="G123" s="189"/>
      <c r="H123" s="21"/>
      <c r="I123" s="43">
        <v>2017</v>
      </c>
      <c r="J123" s="96"/>
      <c r="K123" s="82"/>
      <c r="L123" s="82"/>
      <c r="M123" s="82"/>
      <c r="N123" s="82"/>
      <c r="O123" s="114"/>
      <c r="P123" s="45"/>
      <c r="Q123" s="7"/>
      <c r="R123" s="46"/>
      <c r="S123" s="47"/>
      <c r="T123" s="36"/>
    </row>
    <row r="124" spans="1:20" s="37" customFormat="1" ht="22.5" customHeight="1">
      <c r="A124" s="172" t="s">
        <v>20</v>
      </c>
      <c r="B124" s="173"/>
      <c r="C124" s="173"/>
      <c r="D124" s="173"/>
      <c r="E124" s="173"/>
      <c r="F124" s="173"/>
      <c r="G124" s="174"/>
      <c r="H124" s="24"/>
      <c r="I124" s="66" t="s">
        <v>2</v>
      </c>
      <c r="J124" s="99"/>
      <c r="K124" s="94"/>
      <c r="L124" s="94"/>
      <c r="M124" s="94"/>
      <c r="N124" s="94"/>
      <c r="O124" s="112"/>
      <c r="P124" s="63"/>
      <c r="Q124" s="64"/>
      <c r="R124" s="65"/>
      <c r="S124" s="62"/>
      <c r="T124" s="36"/>
    </row>
    <row r="125" spans="1:20" s="37" customFormat="1" ht="26.25">
      <c r="A125" s="175"/>
      <c r="B125" s="176"/>
      <c r="C125" s="176"/>
      <c r="D125" s="176"/>
      <c r="E125" s="176"/>
      <c r="F125" s="176"/>
      <c r="G125" s="177"/>
      <c r="H125" s="15"/>
      <c r="I125" s="18">
        <v>2015</v>
      </c>
      <c r="J125" s="90"/>
      <c r="K125" s="77"/>
      <c r="L125" s="77"/>
      <c r="M125" s="77"/>
      <c r="N125" s="77"/>
      <c r="O125" s="91"/>
      <c r="P125" s="34"/>
      <c r="Q125" s="4"/>
      <c r="R125" s="1"/>
      <c r="S125" s="35"/>
      <c r="T125" s="36"/>
    </row>
    <row r="126" spans="1:20" s="37" customFormat="1" ht="26.25">
      <c r="A126" s="175"/>
      <c r="B126" s="176"/>
      <c r="C126" s="176"/>
      <c r="D126" s="176"/>
      <c r="E126" s="176"/>
      <c r="F126" s="176"/>
      <c r="G126" s="177"/>
      <c r="H126" s="15"/>
      <c r="I126" s="18">
        <v>2016</v>
      </c>
      <c r="J126" s="90"/>
      <c r="K126" s="77"/>
      <c r="L126" s="77"/>
      <c r="M126" s="77"/>
      <c r="N126" s="77"/>
      <c r="O126" s="91"/>
      <c r="P126" s="34"/>
      <c r="Q126" s="4"/>
      <c r="R126" s="1"/>
      <c r="S126" s="35"/>
      <c r="T126" s="36"/>
    </row>
    <row r="127" spans="1:20" s="37" customFormat="1" ht="27" thickBot="1">
      <c r="A127" s="178"/>
      <c r="B127" s="179"/>
      <c r="C127" s="179"/>
      <c r="D127" s="179"/>
      <c r="E127" s="179"/>
      <c r="F127" s="179"/>
      <c r="G127" s="180"/>
      <c r="H127" s="21"/>
      <c r="I127" s="43">
        <v>2017</v>
      </c>
      <c r="J127" s="113"/>
      <c r="K127" s="82"/>
      <c r="L127" s="82"/>
      <c r="M127" s="82"/>
      <c r="N127" s="82"/>
      <c r="O127" s="114"/>
      <c r="P127" s="17"/>
      <c r="Q127" s="7"/>
      <c r="R127" s="46"/>
      <c r="S127" s="47"/>
      <c r="T127" s="36"/>
    </row>
    <row r="128" spans="1:20" s="37" customFormat="1" ht="23.25" customHeight="1">
      <c r="A128" s="203" t="s">
        <v>23</v>
      </c>
      <c r="B128" s="204"/>
      <c r="C128" s="204"/>
      <c r="D128" s="204"/>
      <c r="E128" s="204"/>
      <c r="F128" s="204"/>
      <c r="G128" s="204"/>
      <c r="H128" s="12"/>
      <c r="I128" s="66" t="s">
        <v>2</v>
      </c>
      <c r="J128" s="99">
        <f>J129+J130+J131</f>
        <v>226.28000000000003</v>
      </c>
      <c r="K128" s="87">
        <f aca="true" t="shared" si="41" ref="K128:S128">K129+K130+K131</f>
        <v>33.96</v>
      </c>
      <c r="L128" s="87">
        <f t="shared" si="41"/>
        <v>27.44</v>
      </c>
      <c r="M128" s="87">
        <f t="shared" si="41"/>
        <v>12.65</v>
      </c>
      <c r="N128" s="87">
        <f t="shared" si="41"/>
        <v>69.72999999999999</v>
      </c>
      <c r="O128" s="100">
        <f t="shared" si="41"/>
        <v>82.5</v>
      </c>
      <c r="P128" s="84">
        <f t="shared" si="41"/>
        <v>5331.96</v>
      </c>
      <c r="Q128" s="84">
        <f t="shared" si="41"/>
        <v>79.84</v>
      </c>
      <c r="R128" s="84">
        <f>R129+R130+R131</f>
        <v>233.57</v>
      </c>
      <c r="S128" s="79">
        <f t="shared" si="41"/>
        <v>91</v>
      </c>
      <c r="T128" s="36"/>
    </row>
    <row r="129" spans="1:20" ht="26.25">
      <c r="A129" s="205"/>
      <c r="B129" s="206"/>
      <c r="C129" s="206"/>
      <c r="D129" s="206"/>
      <c r="E129" s="206"/>
      <c r="F129" s="206"/>
      <c r="G129" s="206"/>
      <c r="H129" s="9"/>
      <c r="I129" s="18">
        <v>2015</v>
      </c>
      <c r="J129" s="85">
        <f aca="true" t="shared" si="42" ref="J129:O129">J104+J121</f>
        <v>108.93</v>
      </c>
      <c r="K129" s="85">
        <f>K104+K121</f>
        <v>33.86</v>
      </c>
      <c r="L129" s="85">
        <f t="shared" si="42"/>
        <v>7.68</v>
      </c>
      <c r="M129" s="85">
        <f t="shared" si="42"/>
        <v>7.640000000000001</v>
      </c>
      <c r="N129" s="85">
        <f>N104+N121</f>
        <v>15.750000000000002</v>
      </c>
      <c r="O129" s="85">
        <f t="shared" si="42"/>
        <v>44</v>
      </c>
      <c r="P129" s="85">
        <f aca="true" t="shared" si="43" ref="P129:S131">P104</f>
        <v>1506.28</v>
      </c>
      <c r="Q129" s="85">
        <f t="shared" si="43"/>
        <v>23</v>
      </c>
      <c r="R129" s="85">
        <f t="shared" si="43"/>
        <v>73.28999999999999</v>
      </c>
      <c r="S129" s="16">
        <f t="shared" si="43"/>
        <v>46</v>
      </c>
      <c r="T129" s="31"/>
    </row>
    <row r="130" spans="1:20" ht="26.25">
      <c r="A130" s="205"/>
      <c r="B130" s="206"/>
      <c r="C130" s="206"/>
      <c r="D130" s="206"/>
      <c r="E130" s="206"/>
      <c r="F130" s="206"/>
      <c r="G130" s="206"/>
      <c r="H130" s="9"/>
      <c r="I130" s="18">
        <v>2016</v>
      </c>
      <c r="J130" s="85">
        <f>J105+J122</f>
        <v>78.55000000000001</v>
      </c>
      <c r="K130" s="85">
        <f>K105+K122</f>
        <v>0</v>
      </c>
      <c r="L130" s="85">
        <f>L105+L122</f>
        <v>16.46</v>
      </c>
      <c r="M130" s="85">
        <f>M105+M122</f>
        <v>5.01</v>
      </c>
      <c r="N130" s="85">
        <f>N105+N122</f>
        <v>23.58</v>
      </c>
      <c r="O130" s="85">
        <f>O105+O122</f>
        <v>33.5</v>
      </c>
      <c r="P130" s="85">
        <f t="shared" si="43"/>
        <v>1872.11</v>
      </c>
      <c r="Q130" s="85">
        <f t="shared" si="43"/>
        <v>27.54</v>
      </c>
      <c r="R130" s="85">
        <f t="shared" si="43"/>
        <v>76.75999999999999</v>
      </c>
      <c r="S130" s="16">
        <f t="shared" si="43"/>
        <v>36</v>
      </c>
      <c r="T130" s="31"/>
    </row>
    <row r="131" spans="1:20" ht="27" thickBot="1">
      <c r="A131" s="207"/>
      <c r="B131" s="208"/>
      <c r="C131" s="208"/>
      <c r="D131" s="208"/>
      <c r="E131" s="208"/>
      <c r="F131" s="208"/>
      <c r="G131" s="208"/>
      <c r="H131" s="11"/>
      <c r="I131" s="19">
        <v>2017</v>
      </c>
      <c r="J131" s="85">
        <f>J106+J123</f>
        <v>38.800000000000004</v>
      </c>
      <c r="K131" s="85">
        <f>K106+K123</f>
        <v>0.1</v>
      </c>
      <c r="L131" s="85">
        <f>L106+L123</f>
        <v>3.3000000000000003</v>
      </c>
      <c r="M131" s="85">
        <f>M106+M123</f>
        <v>0</v>
      </c>
      <c r="N131" s="85">
        <f>N106+N123</f>
        <v>30.4</v>
      </c>
      <c r="O131" s="85">
        <f>O106+O123</f>
        <v>5</v>
      </c>
      <c r="P131" s="85">
        <f t="shared" si="43"/>
        <v>1953.57</v>
      </c>
      <c r="Q131" s="85">
        <f t="shared" si="43"/>
        <v>29.299999999999997</v>
      </c>
      <c r="R131" s="85">
        <f t="shared" si="43"/>
        <v>83.52000000000001</v>
      </c>
      <c r="S131" s="16">
        <f t="shared" si="43"/>
        <v>9</v>
      </c>
      <c r="T131" s="31"/>
    </row>
    <row r="132" spans="1:20" ht="23.25" customHeight="1">
      <c r="A132" s="194" t="s">
        <v>20</v>
      </c>
      <c r="B132" s="195"/>
      <c r="C132" s="195"/>
      <c r="D132" s="195"/>
      <c r="E132" s="195"/>
      <c r="F132" s="195"/>
      <c r="G132" s="196"/>
      <c r="H132" s="14"/>
      <c r="I132" s="67" t="s">
        <v>2</v>
      </c>
      <c r="J132" s="99">
        <f aca="true" t="shared" si="44" ref="J132:S132">J133+J134+J135</f>
        <v>58.49999999999999</v>
      </c>
      <c r="K132" s="87">
        <f t="shared" si="44"/>
        <v>0</v>
      </c>
      <c r="L132" s="87">
        <f t="shared" si="44"/>
        <v>0</v>
      </c>
      <c r="M132" s="87">
        <f t="shared" si="44"/>
        <v>0</v>
      </c>
      <c r="N132" s="87">
        <f t="shared" si="44"/>
        <v>30.5</v>
      </c>
      <c r="O132" s="100">
        <f t="shared" si="44"/>
        <v>28</v>
      </c>
      <c r="P132" s="86">
        <f t="shared" si="44"/>
        <v>648.06</v>
      </c>
      <c r="Q132" s="86">
        <f t="shared" si="44"/>
        <v>79.84</v>
      </c>
      <c r="R132" s="86">
        <f t="shared" si="44"/>
        <v>56.67</v>
      </c>
      <c r="S132" s="80">
        <f t="shared" si="44"/>
        <v>47</v>
      </c>
      <c r="T132" s="31"/>
    </row>
    <row r="133" spans="1:20" ht="26.25">
      <c r="A133" s="197"/>
      <c r="B133" s="198"/>
      <c r="C133" s="198"/>
      <c r="D133" s="198"/>
      <c r="E133" s="198"/>
      <c r="F133" s="198"/>
      <c r="G133" s="199"/>
      <c r="H133" s="9"/>
      <c r="I133" s="18">
        <v>2015</v>
      </c>
      <c r="J133" s="85">
        <f aca="true" t="shared" si="45" ref="J133:S133">J108</f>
        <v>33.699999999999996</v>
      </c>
      <c r="K133" s="85">
        <f t="shared" si="45"/>
        <v>0</v>
      </c>
      <c r="L133" s="85">
        <f t="shared" si="45"/>
        <v>0</v>
      </c>
      <c r="M133" s="85">
        <f t="shared" si="45"/>
        <v>0</v>
      </c>
      <c r="N133" s="85">
        <f t="shared" si="45"/>
        <v>8.700000000000001</v>
      </c>
      <c r="O133" s="91">
        <f t="shared" si="45"/>
        <v>25</v>
      </c>
      <c r="P133" s="85">
        <f t="shared" si="45"/>
        <v>192.78</v>
      </c>
      <c r="Q133" s="85">
        <f t="shared" si="45"/>
        <v>23</v>
      </c>
      <c r="R133" s="85">
        <f t="shared" si="45"/>
        <v>16.59</v>
      </c>
      <c r="S133" s="16">
        <f t="shared" si="45"/>
        <v>25</v>
      </c>
      <c r="T133" s="31"/>
    </row>
    <row r="134" spans="1:20" ht="26.25">
      <c r="A134" s="197"/>
      <c r="B134" s="198"/>
      <c r="C134" s="198"/>
      <c r="D134" s="198"/>
      <c r="E134" s="198"/>
      <c r="F134" s="198"/>
      <c r="G134" s="199"/>
      <c r="H134" s="9"/>
      <c r="I134" s="18">
        <v>2016</v>
      </c>
      <c r="J134" s="85">
        <f aca="true" t="shared" si="46" ref="J134:S135">J109</f>
        <v>12.2</v>
      </c>
      <c r="K134" s="85">
        <f t="shared" si="46"/>
        <v>0</v>
      </c>
      <c r="L134" s="85">
        <f t="shared" si="46"/>
        <v>0</v>
      </c>
      <c r="M134" s="85">
        <f t="shared" si="46"/>
        <v>0</v>
      </c>
      <c r="N134" s="85">
        <f t="shared" si="46"/>
        <v>10.2</v>
      </c>
      <c r="O134" s="91">
        <f t="shared" si="46"/>
        <v>2</v>
      </c>
      <c r="P134" s="85">
        <f t="shared" si="46"/>
        <v>220.41</v>
      </c>
      <c r="Q134" s="85">
        <f t="shared" si="46"/>
        <v>27.54</v>
      </c>
      <c r="R134" s="85">
        <f t="shared" si="46"/>
        <v>19.560000000000002</v>
      </c>
      <c r="S134" s="16">
        <f t="shared" si="46"/>
        <v>15</v>
      </c>
      <c r="T134" s="31"/>
    </row>
    <row r="135" spans="1:20" ht="27" thickBot="1">
      <c r="A135" s="200"/>
      <c r="B135" s="201"/>
      <c r="C135" s="201"/>
      <c r="D135" s="201"/>
      <c r="E135" s="201"/>
      <c r="F135" s="201"/>
      <c r="G135" s="202"/>
      <c r="H135" s="10"/>
      <c r="I135" s="43">
        <v>2017</v>
      </c>
      <c r="J135" s="85">
        <f t="shared" si="46"/>
        <v>12.6</v>
      </c>
      <c r="K135" s="85">
        <f t="shared" si="46"/>
        <v>0</v>
      </c>
      <c r="L135" s="85">
        <f t="shared" si="46"/>
        <v>0</v>
      </c>
      <c r="M135" s="85">
        <f t="shared" si="46"/>
        <v>0</v>
      </c>
      <c r="N135" s="85">
        <f t="shared" si="46"/>
        <v>11.6</v>
      </c>
      <c r="O135" s="91">
        <f t="shared" si="46"/>
        <v>1</v>
      </c>
      <c r="P135" s="85">
        <f t="shared" si="46"/>
        <v>234.87</v>
      </c>
      <c r="Q135" s="85">
        <f t="shared" si="46"/>
        <v>29.299999999999997</v>
      </c>
      <c r="R135" s="85">
        <f t="shared" si="46"/>
        <v>20.52</v>
      </c>
      <c r="S135" s="16">
        <f t="shared" si="46"/>
        <v>7</v>
      </c>
      <c r="T135" s="31"/>
    </row>
    <row r="136" spans="1:20" ht="39" customHeight="1">
      <c r="A136" s="192" t="s">
        <v>34</v>
      </c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31"/>
    </row>
    <row r="137" spans="1:19" ht="28.5" customHeight="1">
      <c r="A137" s="192" t="s">
        <v>114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</row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4" customHeight="1"/>
    <row r="145" ht="24" customHeight="1"/>
    <row r="146" ht="26.25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 hidden="1"/>
    <row r="157" ht="24" customHeight="1" hidden="1"/>
    <row r="158" ht="24" customHeight="1" hidden="1"/>
    <row r="159" ht="24" customHeight="1" hidden="1"/>
    <row r="160" ht="24" customHeight="1" hidden="1"/>
    <row r="161" ht="24" customHeight="1" hidden="1"/>
    <row r="162" ht="24" customHeight="1" hidden="1"/>
    <row r="163" ht="24" customHeight="1" hidden="1"/>
    <row r="164" ht="24" customHeight="1" hidden="1"/>
    <row r="165" ht="24" customHeight="1" hidden="1"/>
    <row r="166" ht="24" customHeight="1" hidden="1"/>
    <row r="167" ht="24" customHeight="1" hidden="1"/>
    <row r="168" ht="24" customHeight="1" hidden="1"/>
    <row r="169" ht="24" customHeight="1" hidden="1"/>
    <row r="170" ht="24" customHeight="1" hidden="1"/>
    <row r="171" ht="28.5" customHeight="1"/>
    <row r="172" spans="1:20" s="37" customFormat="1" ht="24" customHeight="1">
      <c r="A172" s="54"/>
      <c r="B172" s="54"/>
      <c r="C172" s="54"/>
      <c r="D172" s="54"/>
      <c r="E172" s="54"/>
      <c r="F172" s="54"/>
      <c r="G172" s="54"/>
      <c r="H172" s="54"/>
      <c r="I172" s="55"/>
      <c r="J172" s="56"/>
      <c r="K172" s="56"/>
      <c r="L172" s="56"/>
      <c r="M172" s="56"/>
      <c r="N172" s="56"/>
      <c r="O172" s="57"/>
      <c r="P172" s="58"/>
      <c r="Q172" s="58"/>
      <c r="R172" s="59"/>
      <c r="S172" s="25"/>
      <c r="T172" s="60"/>
    </row>
    <row r="173" spans="1:20" s="37" customFormat="1" ht="24" customHeight="1">
      <c r="A173" s="54"/>
      <c r="B173" s="54"/>
      <c r="C173" s="54"/>
      <c r="D173" s="54"/>
      <c r="E173" s="54"/>
      <c r="F173" s="54"/>
      <c r="G173" s="54"/>
      <c r="H173" s="54"/>
      <c r="I173" s="55"/>
      <c r="J173" s="56"/>
      <c r="K173" s="56"/>
      <c r="L173" s="56"/>
      <c r="M173" s="56"/>
      <c r="N173" s="56"/>
      <c r="O173" s="57"/>
      <c r="P173" s="58"/>
      <c r="Q173" s="58"/>
      <c r="R173" s="59"/>
      <c r="S173" s="25"/>
      <c r="T173" s="60"/>
    </row>
    <row r="174" spans="1:20" s="37" customFormat="1" ht="24" customHeight="1">
      <c r="A174" s="54"/>
      <c r="B174" s="54"/>
      <c r="C174" s="54"/>
      <c r="D174" s="54"/>
      <c r="E174" s="54"/>
      <c r="F174" s="54"/>
      <c r="G174" s="54"/>
      <c r="H174" s="54"/>
      <c r="I174" s="55"/>
      <c r="J174" s="56"/>
      <c r="K174" s="56"/>
      <c r="L174" s="56"/>
      <c r="M174" s="56"/>
      <c r="N174" s="56"/>
      <c r="O174" s="57"/>
      <c r="P174" s="58"/>
      <c r="Q174" s="58"/>
      <c r="R174" s="59"/>
      <c r="S174" s="25"/>
      <c r="T174" s="60"/>
    </row>
    <row r="175" spans="1:20" s="37" customFormat="1" ht="24" customHeight="1">
      <c r="A175" s="54"/>
      <c r="B175" s="54"/>
      <c r="C175" s="54"/>
      <c r="D175" s="54"/>
      <c r="E175" s="54"/>
      <c r="F175" s="54"/>
      <c r="G175" s="54"/>
      <c r="H175" s="54"/>
      <c r="I175" s="55"/>
      <c r="J175" s="56"/>
      <c r="K175" s="56"/>
      <c r="L175" s="56"/>
      <c r="M175" s="56"/>
      <c r="N175" s="56"/>
      <c r="O175" s="57"/>
      <c r="P175" s="58"/>
      <c r="Q175" s="58"/>
      <c r="R175" s="59"/>
      <c r="S175" s="25"/>
      <c r="T175" s="60"/>
    </row>
    <row r="176" spans="1:20" s="37" customFormat="1" ht="24" customHeight="1">
      <c r="A176" s="54"/>
      <c r="B176" s="54"/>
      <c r="C176" s="54"/>
      <c r="D176" s="54"/>
      <c r="E176" s="54"/>
      <c r="F176" s="54"/>
      <c r="G176" s="54"/>
      <c r="H176" s="54"/>
      <c r="I176" s="55"/>
      <c r="J176" s="56"/>
      <c r="K176" s="56"/>
      <c r="L176" s="56"/>
      <c r="M176" s="56"/>
      <c r="N176" s="56"/>
      <c r="O176" s="57"/>
      <c r="P176" s="58"/>
      <c r="Q176" s="58"/>
      <c r="R176" s="59"/>
      <c r="S176" s="25"/>
      <c r="T176" s="60"/>
    </row>
    <row r="177" spans="1:20" s="37" customFormat="1" ht="24" customHeight="1">
      <c r="A177" s="54"/>
      <c r="B177" s="54"/>
      <c r="C177" s="54"/>
      <c r="D177" s="54"/>
      <c r="E177" s="54"/>
      <c r="F177" s="54"/>
      <c r="G177" s="54"/>
      <c r="H177" s="54"/>
      <c r="I177" s="55"/>
      <c r="J177" s="56"/>
      <c r="K177" s="56"/>
      <c r="L177" s="56"/>
      <c r="M177" s="56"/>
      <c r="N177" s="56"/>
      <c r="O177" s="57"/>
      <c r="P177" s="58"/>
      <c r="Q177" s="58"/>
      <c r="R177" s="59"/>
      <c r="S177" s="25"/>
      <c r="T177" s="60"/>
    </row>
    <row r="178" spans="1:20" s="37" customFormat="1" ht="24" customHeight="1">
      <c r="A178" s="54"/>
      <c r="B178" s="54"/>
      <c r="C178" s="54"/>
      <c r="D178" s="54"/>
      <c r="E178" s="54"/>
      <c r="F178" s="54"/>
      <c r="G178" s="54"/>
      <c r="H178" s="54"/>
      <c r="I178" s="55"/>
      <c r="J178" s="56"/>
      <c r="K178" s="56"/>
      <c r="L178" s="56"/>
      <c r="M178" s="56"/>
      <c r="N178" s="56"/>
      <c r="O178" s="57"/>
      <c r="P178" s="58"/>
      <c r="Q178" s="58"/>
      <c r="R178" s="59"/>
      <c r="S178" s="25"/>
      <c r="T178" s="60"/>
    </row>
    <row r="179" spans="1:20" s="37" customFormat="1" ht="24" customHeight="1">
      <c r="A179" s="54"/>
      <c r="B179" s="54"/>
      <c r="C179" s="54"/>
      <c r="D179" s="54"/>
      <c r="E179" s="54"/>
      <c r="F179" s="54"/>
      <c r="G179" s="54"/>
      <c r="H179" s="54"/>
      <c r="I179" s="55"/>
      <c r="J179" s="56"/>
      <c r="K179" s="56"/>
      <c r="L179" s="56"/>
      <c r="M179" s="56"/>
      <c r="N179" s="56"/>
      <c r="O179" s="57"/>
      <c r="P179" s="58"/>
      <c r="Q179" s="58"/>
      <c r="R179" s="59"/>
      <c r="S179" s="25"/>
      <c r="T179" s="60"/>
    </row>
    <row r="180" spans="1:20" s="37" customFormat="1" ht="24" customHeight="1">
      <c r="A180" s="54"/>
      <c r="B180" s="54"/>
      <c r="C180" s="54"/>
      <c r="D180" s="54"/>
      <c r="E180" s="54"/>
      <c r="F180" s="54"/>
      <c r="G180" s="54"/>
      <c r="H180" s="54"/>
      <c r="I180" s="55"/>
      <c r="J180" s="56"/>
      <c r="K180" s="56"/>
      <c r="L180" s="56"/>
      <c r="M180" s="56"/>
      <c r="N180" s="56"/>
      <c r="O180" s="57"/>
      <c r="P180" s="58"/>
      <c r="Q180" s="58"/>
      <c r="R180" s="59"/>
      <c r="S180" s="25"/>
      <c r="T180" s="60"/>
    </row>
    <row r="181" spans="1:20" s="37" customFormat="1" ht="24" customHeight="1">
      <c r="A181" s="54"/>
      <c r="B181" s="54"/>
      <c r="C181" s="54"/>
      <c r="D181" s="54"/>
      <c r="E181" s="54"/>
      <c r="F181" s="54"/>
      <c r="G181" s="54"/>
      <c r="H181" s="54"/>
      <c r="I181" s="55"/>
      <c r="J181" s="56"/>
      <c r="K181" s="56"/>
      <c r="L181" s="56"/>
      <c r="M181" s="56"/>
      <c r="N181" s="56"/>
      <c r="O181" s="57"/>
      <c r="P181" s="58"/>
      <c r="Q181" s="58"/>
      <c r="R181" s="59"/>
      <c r="S181" s="25"/>
      <c r="T181" s="60"/>
    </row>
    <row r="183" spans="1:20" s="37" customFormat="1" ht="24" customHeight="1">
      <c r="A183" s="54"/>
      <c r="B183" s="54"/>
      <c r="C183" s="54"/>
      <c r="D183" s="54"/>
      <c r="E183" s="54"/>
      <c r="F183" s="54"/>
      <c r="G183" s="54"/>
      <c r="H183" s="54"/>
      <c r="I183" s="55"/>
      <c r="J183" s="56"/>
      <c r="K183" s="56"/>
      <c r="L183" s="56"/>
      <c r="M183" s="56"/>
      <c r="N183" s="56"/>
      <c r="O183" s="57"/>
      <c r="P183" s="58"/>
      <c r="Q183" s="58"/>
      <c r="R183" s="59"/>
      <c r="S183" s="25"/>
      <c r="T183" s="60"/>
    </row>
    <row r="184" spans="1:20" s="37" customFormat="1" ht="24" customHeight="1">
      <c r="A184" s="54"/>
      <c r="B184" s="54"/>
      <c r="C184" s="54"/>
      <c r="D184" s="54"/>
      <c r="E184" s="54"/>
      <c r="F184" s="54"/>
      <c r="G184" s="54"/>
      <c r="H184" s="54"/>
      <c r="I184" s="55"/>
      <c r="J184" s="56"/>
      <c r="K184" s="56"/>
      <c r="L184" s="56"/>
      <c r="M184" s="56"/>
      <c r="N184" s="56"/>
      <c r="O184" s="57"/>
      <c r="P184" s="58"/>
      <c r="Q184" s="58"/>
      <c r="R184" s="59"/>
      <c r="S184" s="25"/>
      <c r="T184" s="60"/>
    </row>
    <row r="185" spans="1:20" s="37" customFormat="1" ht="24" customHeight="1">
      <c r="A185" s="54"/>
      <c r="B185" s="54"/>
      <c r="C185" s="54"/>
      <c r="D185" s="54"/>
      <c r="E185" s="54"/>
      <c r="F185" s="54"/>
      <c r="G185" s="54"/>
      <c r="H185" s="54"/>
      <c r="I185" s="55"/>
      <c r="J185" s="56"/>
      <c r="K185" s="56"/>
      <c r="L185" s="56"/>
      <c r="M185" s="56"/>
      <c r="N185" s="56"/>
      <c r="O185" s="57"/>
      <c r="P185" s="58"/>
      <c r="Q185" s="58"/>
      <c r="R185" s="59"/>
      <c r="S185" s="25"/>
      <c r="T185" s="60"/>
    </row>
    <row r="186" spans="1:20" s="37" customFormat="1" ht="24" customHeight="1">
      <c r="A186" s="54"/>
      <c r="B186" s="54"/>
      <c r="C186" s="54"/>
      <c r="D186" s="54"/>
      <c r="E186" s="54"/>
      <c r="F186" s="54"/>
      <c r="G186" s="54"/>
      <c r="H186" s="54"/>
      <c r="I186" s="55"/>
      <c r="J186" s="56"/>
      <c r="K186" s="56"/>
      <c r="L186" s="56"/>
      <c r="M186" s="56"/>
      <c r="N186" s="56"/>
      <c r="O186" s="57"/>
      <c r="P186" s="58"/>
      <c r="Q186" s="58"/>
      <c r="R186" s="59"/>
      <c r="S186" s="25"/>
      <c r="T186" s="60"/>
    </row>
    <row r="187" spans="1:20" s="37" customFormat="1" ht="24" customHeight="1">
      <c r="A187" s="54"/>
      <c r="B187" s="54"/>
      <c r="C187" s="54"/>
      <c r="D187" s="54"/>
      <c r="E187" s="54"/>
      <c r="F187" s="54"/>
      <c r="G187" s="54"/>
      <c r="H187" s="54"/>
      <c r="I187" s="55"/>
      <c r="J187" s="56"/>
      <c r="K187" s="56"/>
      <c r="L187" s="56"/>
      <c r="M187" s="56"/>
      <c r="N187" s="56"/>
      <c r="O187" s="57"/>
      <c r="P187" s="58"/>
      <c r="Q187" s="58"/>
      <c r="R187" s="59"/>
      <c r="S187" s="25"/>
      <c r="T187" s="60"/>
    </row>
    <row r="188" spans="1:20" s="37" customFormat="1" ht="24" customHeight="1">
      <c r="A188" s="54"/>
      <c r="B188" s="54"/>
      <c r="C188" s="54"/>
      <c r="D188" s="54"/>
      <c r="E188" s="54"/>
      <c r="F188" s="54"/>
      <c r="G188" s="54"/>
      <c r="H188" s="54"/>
      <c r="I188" s="55"/>
      <c r="J188" s="56"/>
      <c r="K188" s="56"/>
      <c r="L188" s="56"/>
      <c r="M188" s="56"/>
      <c r="N188" s="56"/>
      <c r="O188" s="57"/>
      <c r="P188" s="58"/>
      <c r="Q188" s="58"/>
      <c r="R188" s="59"/>
      <c r="S188" s="25"/>
      <c r="T188" s="60"/>
    </row>
    <row r="189" spans="1:20" s="37" customFormat="1" ht="24" customHeight="1">
      <c r="A189" s="54"/>
      <c r="B189" s="54"/>
      <c r="C189" s="54"/>
      <c r="D189" s="54"/>
      <c r="E189" s="54"/>
      <c r="F189" s="54"/>
      <c r="G189" s="54"/>
      <c r="H189" s="54"/>
      <c r="I189" s="55"/>
      <c r="J189" s="56"/>
      <c r="K189" s="56"/>
      <c r="L189" s="56"/>
      <c r="M189" s="56"/>
      <c r="N189" s="56"/>
      <c r="O189" s="57"/>
      <c r="P189" s="58"/>
      <c r="Q189" s="58"/>
      <c r="R189" s="59"/>
      <c r="S189" s="25"/>
      <c r="T189" s="60"/>
    </row>
    <row r="190" spans="1:20" s="37" customFormat="1" ht="24" customHeight="1">
      <c r="A190" s="54"/>
      <c r="B190" s="54"/>
      <c r="C190" s="54"/>
      <c r="D190" s="54"/>
      <c r="E190" s="54"/>
      <c r="F190" s="54"/>
      <c r="G190" s="54"/>
      <c r="H190" s="54"/>
      <c r="I190" s="55"/>
      <c r="J190" s="56"/>
      <c r="K190" s="56"/>
      <c r="L190" s="56"/>
      <c r="M190" s="56"/>
      <c r="N190" s="56"/>
      <c r="O190" s="57"/>
      <c r="P190" s="58"/>
      <c r="Q190" s="58"/>
      <c r="R190" s="59"/>
      <c r="S190" s="25"/>
      <c r="T190" s="60"/>
    </row>
    <row r="191" spans="1:20" s="37" customFormat="1" ht="24" customHeight="1">
      <c r="A191" s="54"/>
      <c r="B191" s="54"/>
      <c r="C191" s="54"/>
      <c r="D191" s="54"/>
      <c r="E191" s="54"/>
      <c r="F191" s="54"/>
      <c r="G191" s="54"/>
      <c r="H191" s="54"/>
      <c r="I191" s="55"/>
      <c r="J191" s="56"/>
      <c r="K191" s="56"/>
      <c r="L191" s="56"/>
      <c r="M191" s="56"/>
      <c r="N191" s="56"/>
      <c r="O191" s="57"/>
      <c r="P191" s="58"/>
      <c r="Q191" s="58"/>
      <c r="R191" s="59"/>
      <c r="S191" s="25"/>
      <c r="T191" s="60"/>
    </row>
    <row r="192" spans="1:20" s="37" customFormat="1" ht="24" customHeight="1">
      <c r="A192" s="54"/>
      <c r="B192" s="54"/>
      <c r="C192" s="54"/>
      <c r="D192" s="54"/>
      <c r="E192" s="54"/>
      <c r="F192" s="54"/>
      <c r="G192" s="54"/>
      <c r="H192" s="54"/>
      <c r="I192" s="55"/>
      <c r="J192" s="56"/>
      <c r="K192" s="56"/>
      <c r="L192" s="56"/>
      <c r="M192" s="56"/>
      <c r="N192" s="56"/>
      <c r="O192" s="57"/>
      <c r="P192" s="58"/>
      <c r="Q192" s="58"/>
      <c r="R192" s="59"/>
      <c r="S192" s="25"/>
      <c r="T192" s="60"/>
    </row>
  </sheetData>
  <sheetProtection/>
  <mergeCells count="169">
    <mergeCell ref="E116:E119"/>
    <mergeCell ref="F116:F119"/>
    <mergeCell ref="G116:G119"/>
    <mergeCell ref="A116:A119"/>
    <mergeCell ref="A137:S137"/>
    <mergeCell ref="B33:B36"/>
    <mergeCell ref="A37:A40"/>
    <mergeCell ref="C62:C65"/>
    <mergeCell ref="B41:B44"/>
    <mergeCell ref="D41:D44"/>
    <mergeCell ref="B116:B119"/>
    <mergeCell ref="C116:C119"/>
    <mergeCell ref="D116:D119"/>
    <mergeCell ref="F37:F40"/>
    <mergeCell ref="B37:B40"/>
    <mergeCell ref="C41:C44"/>
    <mergeCell ref="E45:E48"/>
    <mergeCell ref="F45:F48"/>
    <mergeCell ref="A66:G69"/>
    <mergeCell ref="D62:D65"/>
    <mergeCell ref="A79:A82"/>
    <mergeCell ref="B58:B61"/>
    <mergeCell ref="E58:E61"/>
    <mergeCell ref="A74:S74"/>
    <mergeCell ref="G75:G78"/>
    <mergeCell ref="G21:G24"/>
    <mergeCell ref="G29:G32"/>
    <mergeCell ref="E21:E24"/>
    <mergeCell ref="G62:G65"/>
    <mergeCell ref="F29:F32"/>
    <mergeCell ref="C2:C3"/>
    <mergeCell ref="C5:C8"/>
    <mergeCell ref="C21:C24"/>
    <mergeCell ref="D21:D24"/>
    <mergeCell ref="B21:B24"/>
    <mergeCell ref="D5:D8"/>
    <mergeCell ref="B5:B8"/>
    <mergeCell ref="B9:B12"/>
    <mergeCell ref="D17:D20"/>
    <mergeCell ref="C9:C12"/>
    <mergeCell ref="C112:C115"/>
    <mergeCell ref="D112:D115"/>
    <mergeCell ref="A4:S4"/>
    <mergeCell ref="G9:G12"/>
    <mergeCell ref="A13:A16"/>
    <mergeCell ref="A21:A24"/>
    <mergeCell ref="D33:D36"/>
    <mergeCell ref="A9:A12"/>
    <mergeCell ref="F87:F90"/>
    <mergeCell ref="E41:E44"/>
    <mergeCell ref="A1:S1"/>
    <mergeCell ref="A75:A78"/>
    <mergeCell ref="J2:O2"/>
    <mergeCell ref="F2:F3"/>
    <mergeCell ref="A2:A3"/>
    <mergeCell ref="B2:B3"/>
    <mergeCell ref="A5:A8"/>
    <mergeCell ref="F5:F8"/>
    <mergeCell ref="B13:B16"/>
    <mergeCell ref="P2:S2"/>
    <mergeCell ref="I2:I3"/>
    <mergeCell ref="E5:E8"/>
    <mergeCell ref="G5:G8"/>
    <mergeCell ref="E9:E12"/>
    <mergeCell ref="D9:D12"/>
    <mergeCell ref="F9:F12"/>
    <mergeCell ref="G2:G3"/>
    <mergeCell ref="E2:E3"/>
    <mergeCell ref="D2:D3"/>
    <mergeCell ref="B17:B20"/>
    <mergeCell ref="E33:E36"/>
    <mergeCell ref="C33:C36"/>
    <mergeCell ref="E17:E20"/>
    <mergeCell ref="G25:G28"/>
    <mergeCell ref="F21:F24"/>
    <mergeCell ref="C17:C20"/>
    <mergeCell ref="B29:B32"/>
    <mergeCell ref="A17:A20"/>
    <mergeCell ref="C58:C61"/>
    <mergeCell ref="A53:G56"/>
    <mergeCell ref="A49:G52"/>
    <mergeCell ref="A57:S57"/>
    <mergeCell ref="F17:F20"/>
    <mergeCell ref="A29:A32"/>
    <mergeCell ref="F41:F44"/>
    <mergeCell ref="G41:G44"/>
    <mergeCell ref="A41:A44"/>
    <mergeCell ref="A33:A36"/>
    <mergeCell ref="E37:E40"/>
    <mergeCell ref="F83:F86"/>
    <mergeCell ref="G83:G86"/>
    <mergeCell ref="G13:G16"/>
    <mergeCell ref="D13:D16"/>
    <mergeCell ref="C13:C16"/>
    <mergeCell ref="G37:G40"/>
    <mergeCell ref="C75:C78"/>
    <mergeCell ref="D37:D40"/>
    <mergeCell ref="E13:E16"/>
    <mergeCell ref="E25:E28"/>
    <mergeCell ref="F25:F28"/>
    <mergeCell ref="E29:E32"/>
    <mergeCell ref="G45:G48"/>
    <mergeCell ref="F33:F36"/>
    <mergeCell ref="G33:G36"/>
    <mergeCell ref="F13:F16"/>
    <mergeCell ref="G17:G20"/>
    <mergeCell ref="D58:D61"/>
    <mergeCell ref="A45:A48"/>
    <mergeCell ref="B45:B48"/>
    <mergeCell ref="D45:D48"/>
    <mergeCell ref="F58:F61"/>
    <mergeCell ref="C45:C48"/>
    <mergeCell ref="A25:A28"/>
    <mergeCell ref="B25:B28"/>
    <mergeCell ref="C25:C28"/>
    <mergeCell ref="D25:D28"/>
    <mergeCell ref="A62:A65"/>
    <mergeCell ref="B62:B65"/>
    <mergeCell ref="A58:A61"/>
    <mergeCell ref="C37:C40"/>
    <mergeCell ref="C29:C32"/>
    <mergeCell ref="D29:D32"/>
    <mergeCell ref="G58:G61"/>
    <mergeCell ref="F79:F82"/>
    <mergeCell ref="G87:G90"/>
    <mergeCell ref="B87:B90"/>
    <mergeCell ref="D83:D86"/>
    <mergeCell ref="E83:E86"/>
    <mergeCell ref="A70:G73"/>
    <mergeCell ref="E87:E90"/>
    <mergeCell ref="B83:B86"/>
    <mergeCell ref="D75:D78"/>
    <mergeCell ref="A83:A86"/>
    <mergeCell ref="C83:C86"/>
    <mergeCell ref="A136:S136"/>
    <mergeCell ref="A87:A90"/>
    <mergeCell ref="A132:G135"/>
    <mergeCell ref="C87:C90"/>
    <mergeCell ref="D87:D90"/>
    <mergeCell ref="A124:G127"/>
    <mergeCell ref="A128:G131"/>
    <mergeCell ref="A95:G98"/>
    <mergeCell ref="A103:G106"/>
    <mergeCell ref="A99:G102"/>
    <mergeCell ref="A111:S111"/>
    <mergeCell ref="A120:G123"/>
    <mergeCell ref="G112:G115"/>
    <mergeCell ref="B112:B115"/>
    <mergeCell ref="F112:F115"/>
    <mergeCell ref="A112:A115"/>
    <mergeCell ref="E112:E115"/>
    <mergeCell ref="A107:G110"/>
    <mergeCell ref="G91:G94"/>
    <mergeCell ref="B91:B94"/>
    <mergeCell ref="A91:A94"/>
    <mergeCell ref="C91:C94"/>
    <mergeCell ref="D91:D94"/>
    <mergeCell ref="E91:E94"/>
    <mergeCell ref="F91:F94"/>
    <mergeCell ref="E62:E65"/>
    <mergeCell ref="F62:F65"/>
    <mergeCell ref="G79:G82"/>
    <mergeCell ref="B79:B82"/>
    <mergeCell ref="C79:C82"/>
    <mergeCell ref="D79:D82"/>
    <mergeCell ref="E79:E82"/>
    <mergeCell ref="E75:E78"/>
    <mergeCell ref="F75:F78"/>
    <mergeCell ref="B75:B78"/>
  </mergeCells>
  <printOptions horizontalCentered="1"/>
  <pageMargins left="0" right="0" top="0" bottom="0" header="0" footer="0"/>
  <pageSetup firstPageNumber="1" useFirstPageNumber="1" fitToHeight="0" fitToWidth="1" horizontalDpi="600" verticalDpi="600" orientation="landscape" paperSize="9" scale="31" r:id="rId1"/>
  <rowBreaks count="1" manualBreakCount="1">
    <brk id="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nikiforova</cp:lastModifiedBy>
  <cp:lastPrinted>2015-05-27T13:26:54Z</cp:lastPrinted>
  <dcterms:created xsi:type="dcterms:W3CDTF">1996-10-08T23:32:33Z</dcterms:created>
  <dcterms:modified xsi:type="dcterms:W3CDTF">2015-05-27T14:50:07Z</dcterms:modified>
  <cp:category/>
  <cp:version/>
  <cp:contentType/>
  <cp:contentStatus/>
</cp:coreProperties>
</file>