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8925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проектам'!$A$2:$R$65</definedName>
    <definedName name="Z_145FFF00_40EB_11DC_98F3_0050BABEE38C_.wvu.PrintTitles" localSheetId="0" hidden="1">'Рабочая форма по проектам'!$2:$3</definedName>
    <definedName name="Z_B7926443_CE64_488A_A160_AF8D728AAC1A_.wvu.PrintArea" localSheetId="0" hidden="1">'Рабочая форма по проектам'!$A$2:$R$65</definedName>
    <definedName name="Z_B7926443_CE64_488A_A160_AF8D728AAC1A_.wvu.PrintTitles" localSheetId="0" hidden="1">'Рабочая форма по проектам'!$2:$3</definedName>
    <definedName name="Z_C046EB97_7604_4144_85DD_726CB8EC202B_.wvu.PrintArea" localSheetId="0" hidden="1">'Рабочая форма по проектам'!$A$2:$R$65</definedName>
    <definedName name="Z_C046EB97_7604_4144_85DD_726CB8EC202B_.wvu.PrintTitles" localSheetId="0" hidden="1">'Рабочая форма по проектам'!$2:$3</definedName>
    <definedName name="_xlnm.Print_Titles" localSheetId="0">'Рабочая форма по проектам'!$2:$3</definedName>
    <definedName name="_xlnm.Print_Area" localSheetId="0">'Рабочая форма по проектам'!$A$1:$S$120</definedName>
  </definedNames>
  <calcPr fullCalcOnLoad="1"/>
</workbook>
</file>

<file path=xl/sharedStrings.xml><?xml version="1.0" encoding="utf-8"?>
<sst xmlns="http://schemas.openxmlformats.org/spreadsheetml/2006/main" count="169" uniqueCount="100">
  <si>
    <t>Сроки реализации</t>
  </si>
  <si>
    <t>Период</t>
  </si>
  <si>
    <t>всего</t>
  </si>
  <si>
    <t>Областной 
бюджет</t>
  </si>
  <si>
    <t>Собственные 
средства</t>
  </si>
  <si>
    <t>№ п/п</t>
  </si>
  <si>
    <t>3.1.</t>
  </si>
  <si>
    <t xml:space="preserve">Наименование проекта / мероприятия
</t>
  </si>
  <si>
    <t xml:space="preserve">Ответственный от Правительства 
области 
</t>
  </si>
  <si>
    <t xml:space="preserve">Федеральный 
бюджет </t>
  </si>
  <si>
    <t>Местный 
бюджет</t>
  </si>
  <si>
    <t>1. Промышленость</t>
  </si>
  <si>
    <t>2. Сельское хозяйство</t>
  </si>
  <si>
    <t>1.1.</t>
  </si>
  <si>
    <t>1.2.</t>
  </si>
  <si>
    <t>2.1.</t>
  </si>
  <si>
    <t>ИТОГО по промышленности</t>
  </si>
  <si>
    <t>ИТОГО по сельскому хозяйству</t>
  </si>
  <si>
    <t>3. Торговля, общественное питание, платные услуги</t>
  </si>
  <si>
    <t xml:space="preserve"> в т.ч. по субъектам малого предпринимательства</t>
  </si>
  <si>
    <t>в т.ч. по субъектам малого предпринимательства</t>
  </si>
  <si>
    <t>ИТОГО по торговле, общественному питанию, платным услугам</t>
  </si>
  <si>
    <t>6.1.</t>
  </si>
  <si>
    <t>Итого по Программе</t>
  </si>
  <si>
    <t>Объем финансирования, 
млн. руб.</t>
  </si>
  <si>
    <t>Привлеченные
средства</t>
  </si>
  <si>
    <t>Новые рабочие места, чел.</t>
  </si>
  <si>
    <t>Всего, 
в т.ч.</t>
  </si>
  <si>
    <t>Объем отгруженной продукции, 
млн. руб.</t>
  </si>
  <si>
    <t>Налоговые поступления в консолидированный бюджет области, млн. руб.</t>
  </si>
  <si>
    <t>Хозяйствующий субъект 
(с указанием типа – крупное, среднее, малое, ИП)</t>
  </si>
  <si>
    <t>Отрасль</t>
  </si>
  <si>
    <t>Наименование предприятия (организации)
/ наименование поселения</t>
  </si>
  <si>
    <t>крупное предприятие</t>
  </si>
  <si>
    <t>* В данный раздел включены проекты, направленные на снятие инфраструктурных ограничений, сдерживающих развитие реального сектора экономики.</t>
  </si>
  <si>
    <t>Ожидаемые результаты от реализации проектов/мероприятий</t>
  </si>
  <si>
    <t>Объем оборота розничной торговли и общественного питания, млн. руб.</t>
  </si>
  <si>
    <t>ОАО "Молоко" /г.Шахунья</t>
  </si>
  <si>
    <t>ООО Фанерный комбинат "Росплит" / п.Вахтан</t>
  </si>
  <si>
    <t>лесоперерабатывающая промышленность</t>
  </si>
  <si>
    <t>Увеличение объемов производства ДСП и фанеры клееной</t>
  </si>
  <si>
    <t>1.3.</t>
  </si>
  <si>
    <t>малое предприятие</t>
  </si>
  <si>
    <t>Производство угля древесного</t>
  </si>
  <si>
    <t>1.4.</t>
  </si>
  <si>
    <t>металообработка</t>
  </si>
  <si>
    <t>Увеличение объемов производства деревообрабатывающих станков</t>
  </si>
  <si>
    <t>произволство пищевых продуктов</t>
  </si>
  <si>
    <t>пищевая промышленность</t>
  </si>
  <si>
    <t>Модернизация и техническое перевооружение существующей техники</t>
  </si>
  <si>
    <t>1.5.</t>
  </si>
  <si>
    <t>1.6.</t>
  </si>
  <si>
    <t>ИП</t>
  </si>
  <si>
    <t>лесопереработка</t>
  </si>
  <si>
    <t>Организация столярного производства</t>
  </si>
  <si>
    <t>2013-2015</t>
  </si>
  <si>
    <t>ООО "Заветлужье" / п.Сява</t>
  </si>
  <si>
    <t>ООО "Сявский ЭМЗ"  / п.Сява</t>
  </si>
  <si>
    <t>ООО "Телец" / г.Шахунья</t>
  </si>
  <si>
    <t>ИП Крыгин М.Н. / д.Малиновка</t>
  </si>
  <si>
    <t>ИП Торопова С.М. / г.Шахунья</t>
  </si>
  <si>
    <t>торговля промышленными товарами</t>
  </si>
  <si>
    <t>Открытие 2-й очереди магазина "Интерьер" (напольные покрытия, двери)</t>
  </si>
  <si>
    <t>СПК "Новый путь", СПК "Родина", ОАО "Хмелевицы",  СПК "Русь", СПК "Туманино"</t>
  </si>
  <si>
    <t>СПК "Новый путь", СПК "Родина", ОАО "Хмелевицы", КФХ Кожин В.В., СПК "Русь", СПК "Туманино"</t>
  </si>
  <si>
    <t>Реконструкция и модернизация существующих животноводческих помещений</t>
  </si>
  <si>
    <t>2013 - 2015</t>
  </si>
  <si>
    <t>Перечень мероприятий (проектов) программы развития производительных сил
городского округа город Шахунья на 2013 - 2015 годы</t>
  </si>
  <si>
    <t>1.7.</t>
  </si>
  <si>
    <t>ИП Бусыгина Н.А. / п.Вахтан</t>
  </si>
  <si>
    <t>кондитерское производство</t>
  </si>
  <si>
    <t>1.8.</t>
  </si>
  <si>
    <t>ИП Звонов Н.Е. / п.Вахтан</t>
  </si>
  <si>
    <t>производство хлеба и хлебобулочных изделий</t>
  </si>
  <si>
    <t>Увеличение ассортимента выпускаемой продукции и объемов производства</t>
  </si>
  <si>
    <t>производство фанеры клееной</t>
  </si>
  <si>
    <t>Частный инвестор / п.Сява</t>
  </si>
  <si>
    <t>1.9.</t>
  </si>
  <si>
    <t>2013-2018</t>
  </si>
  <si>
    <t>Министерство поддержки и развития малого предпринимательства, потребительского рынка и услуг Нижегородской области</t>
  </si>
  <si>
    <t xml:space="preserve">Реконструкция водопроводных сетей в деревне Большая Свеча </t>
  </si>
  <si>
    <t>2014-2015</t>
  </si>
  <si>
    <t>3.2.</t>
  </si>
  <si>
    <t>ИП Бурдина Л.М. / г.Шахунья</t>
  </si>
  <si>
    <t>платные услуги</t>
  </si>
  <si>
    <t>Предоставление ритуальных услуг</t>
  </si>
  <si>
    <r>
      <t xml:space="preserve">ИТОГО ПО РАЗВИТИЮ РЕАЛЬНОГО СЕКТОРА ЭКОНОМИКИ                                             </t>
    </r>
    <r>
      <rPr>
        <i/>
        <sz val="22"/>
        <rFont val="Times New Roman"/>
        <family val="1"/>
      </rPr>
      <t xml:space="preserve"> 
(разделы с 1 по 3)</t>
    </r>
  </si>
  <si>
    <t>4. Развитие инженерной инфраструктуры*</t>
  </si>
  <si>
    <r>
      <t xml:space="preserve">ИТОГО по развитию инженерной инфраструктуры </t>
    </r>
    <r>
      <rPr>
        <i/>
        <sz val="22"/>
        <rFont val="Times New Roman"/>
        <family val="1"/>
      </rPr>
      <t>(раздел 4)</t>
    </r>
  </si>
  <si>
    <t>3.3.</t>
  </si>
  <si>
    <t>ИП Конев А.Н. / г.Шахунья</t>
  </si>
  <si>
    <t>общественное питание</t>
  </si>
  <si>
    <t>Открытие кафе быстрого питания</t>
  </si>
  <si>
    <t>2013 - 2014</t>
  </si>
  <si>
    <t>3.4.</t>
  </si>
  <si>
    <t>ИП Молоднякова И.М. / г.Шахунья</t>
  </si>
  <si>
    <t>Открытие салона красоты</t>
  </si>
  <si>
    <t>Министерство сельского хозяйства и продовольственных ресурсов Нижегородской области</t>
  </si>
  <si>
    <t>Министерство промышленности и инновации Нижегородской области</t>
  </si>
  <si>
    <t>Реализация второго этапа мероприятия "Увеличение производства ультрапастеризованного молока"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</si>
</sst>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0.000%"/>
    <numFmt numFmtId="180" formatCode="0.0000%"/>
    <numFmt numFmtId="181" formatCode="#,##0.00_ ;\-#,##0.00\ "/>
    <numFmt numFmtId="182" formatCode="0E+00"/>
    <numFmt numFmtId="183" formatCode="0.0000"/>
    <numFmt numFmtId="184" formatCode="0.00000"/>
    <numFmt numFmtId="185" formatCode="#,##0.000"/>
    <numFmt numFmtId="186" formatCode="#,##0_р_."/>
    <numFmt numFmtId="187" formatCode="[$€-2]\ ###,000_);[Red]\([$€-2]\ ###,000\)"/>
    <numFmt numFmtId="188" formatCode="[$-FC19]d\ mmmm\ yyyy\ &quot;г.&quot;"/>
    <numFmt numFmtId="189" formatCode="0.00000000"/>
    <numFmt numFmtId="190" formatCode="0.0000000"/>
    <numFmt numFmtId="191" formatCode="0.000000"/>
    <numFmt numFmtId="192" formatCode="#,##0.00_р_."/>
    <numFmt numFmtId="193" formatCode="#,##0.0&quot;р.&quot;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00000000"/>
    <numFmt numFmtId="201" formatCode="_(* #,##0.000_);_(* \(#,##0.000\);_(* &quot;-&quot;??_);_(@_)"/>
    <numFmt numFmtId="202" formatCode="_(* #,##0.0000_);_(* \(#,##0.0000\);_(* &quot;-&quot;??_);_(@_)"/>
    <numFmt numFmtId="203" formatCode="_(* #,##0.0_);_(* \(#,##0.0\);_(* &quot;-&quot;??_);_(@_)"/>
    <numFmt numFmtId="204" formatCode="_(* #,##0_);_(* \(#,##0\);_(* &quot;-&quot;??_);_(@_)"/>
  </numFmts>
  <fonts count="32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2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0"/>
      <name val="Times New Roman"/>
      <family val="1"/>
    </font>
    <font>
      <i/>
      <sz val="1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4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32"/>
      </top>
      <bottom style="double">
        <color indexed="3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6" borderId="1" applyNumberFormat="0" applyAlignment="0" applyProtection="0"/>
    <xf numFmtId="0" fontId="19" fillId="4" borderId="2" applyNumberFormat="0" applyAlignment="0" applyProtection="0"/>
    <xf numFmtId="0" fontId="20" fillId="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4" fillId="11" borderId="7" applyNumberFormat="0" applyAlignment="0" applyProtection="0"/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2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5" borderId="0" applyNumberFormat="0" applyBorder="0" applyAlignment="0" applyProtection="0"/>
  </cellStyleXfs>
  <cellXfs count="221">
    <xf numFmtId="0" fontId="0" fillId="0" borderId="0" xfId="0" applyAlignment="1">
      <alignment/>
    </xf>
    <xf numFmtId="178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3" fontId="7" fillId="0" borderId="10" xfId="54" applyNumberFormat="1" applyFont="1" applyFill="1" applyBorder="1" applyAlignment="1">
      <alignment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1" xfId="54" applyFont="1" applyFill="1" applyBorder="1">
      <alignment/>
      <protection/>
    </xf>
    <xf numFmtId="4" fontId="5" fillId="0" borderId="12" xfId="54" applyNumberFormat="1" applyFont="1" applyFill="1" applyBorder="1" applyAlignment="1">
      <alignment horizontal="center" vertical="center" wrapText="1"/>
      <protection/>
    </xf>
    <xf numFmtId="1" fontId="5" fillId="0" borderId="13" xfId="54" applyNumberFormat="1" applyFont="1" applyFill="1" applyBorder="1" applyAlignment="1">
      <alignment horizontal="center" vertical="center" wrapText="1"/>
      <protection/>
    </xf>
    <xf numFmtId="185" fontId="4" fillId="0" borderId="14" xfId="53" applyNumberFormat="1" applyFont="1" applyFill="1" applyBorder="1" applyAlignment="1">
      <alignment horizontal="center" vertical="center" wrapText="1"/>
      <protection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5" fillId="0" borderId="17" xfId="54" applyFont="1" applyFill="1" applyBorder="1" applyAlignment="1">
      <alignment horizontal="center" vertical="center" wrapText="1"/>
      <protection/>
    </xf>
    <xf numFmtId="0" fontId="5" fillId="0" borderId="18" xfId="54" applyFont="1" applyFill="1" applyBorder="1" applyAlignment="1">
      <alignment horizontal="center" vertical="center" wrapText="1"/>
      <protection/>
    </xf>
    <xf numFmtId="4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4" fillId="0" borderId="15" xfId="54" applyFont="1" applyFill="1" applyBorder="1" applyAlignment="1">
      <alignment horizontal="center" vertical="center" wrapText="1"/>
      <protection/>
    </xf>
    <xf numFmtId="1" fontId="5" fillId="0" borderId="11" xfId="54" applyNumberFormat="1" applyFont="1" applyFill="1" applyBorder="1" applyAlignment="1">
      <alignment horizontal="center" vertical="center" wrapText="1"/>
      <protection/>
    </xf>
    <xf numFmtId="1" fontId="5" fillId="0" borderId="20" xfId="54" applyNumberFormat="1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2" xfId="54" applyFont="1" applyFill="1" applyBorder="1" applyAlignment="1">
      <alignment horizontal="center" vertical="center" wrapText="1"/>
      <protection/>
    </xf>
    <xf numFmtId="0" fontId="4" fillId="0" borderId="19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4" fillId="4" borderId="15" xfId="54" applyFont="1" applyFill="1" applyBorder="1" applyAlignment="1">
      <alignment horizontal="center" vertical="center" wrapText="1"/>
      <protection/>
    </xf>
    <xf numFmtId="0" fontId="4" fillId="4" borderId="16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>
      <alignment/>
      <protection/>
    </xf>
    <xf numFmtId="0" fontId="10" fillId="0" borderId="11" xfId="54" applyFont="1" applyFill="1" applyBorder="1" applyAlignment="1">
      <alignment/>
      <protection/>
    </xf>
    <xf numFmtId="0" fontId="10" fillId="0" borderId="10" xfId="54" applyFont="1" applyFill="1" applyBorder="1" applyAlignment="1">
      <alignment/>
      <protection/>
    </xf>
    <xf numFmtId="185" fontId="5" fillId="0" borderId="13" xfId="53" applyNumberFormat="1" applyFont="1" applyFill="1" applyBorder="1" applyAlignment="1">
      <alignment horizontal="center" vertical="center" textRotation="90" wrapText="1"/>
      <protection/>
    </xf>
    <xf numFmtId="0" fontId="5" fillId="0" borderId="23" xfId="53" applyFont="1" applyFill="1" applyBorder="1" applyAlignment="1">
      <alignment horizontal="center" vertical="center" textRotation="90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10" fillId="0" borderId="11" xfId="54" applyFont="1" applyFill="1" applyBorder="1">
      <alignment/>
      <protection/>
    </xf>
    <xf numFmtId="0" fontId="5" fillId="0" borderId="15" xfId="0" applyFont="1" applyFill="1" applyBorder="1" applyAlignment="1">
      <alignment horizontal="center" vertical="center" wrapText="1"/>
    </xf>
    <xf numFmtId="4" fontId="5" fillId="0" borderId="24" xfId="54" applyNumberFormat="1" applyFont="1" applyFill="1" applyBorder="1" applyAlignment="1">
      <alignment horizontal="center" vertical="center" wrapText="1"/>
      <protection/>
    </xf>
    <xf numFmtId="1" fontId="5" fillId="0" borderId="25" xfId="54" applyNumberFormat="1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/>
      <protection/>
    </xf>
    <xf numFmtId="10" fontId="10" fillId="0" borderId="11" xfId="59" applyNumberFormat="1" applyFont="1" applyFill="1" applyBorder="1" applyAlignment="1">
      <alignment/>
    </xf>
    <xf numFmtId="0" fontId="10" fillId="0" borderId="10" xfId="54" applyFont="1" applyFill="1" applyBorder="1" applyAlignment="1">
      <alignment vertical="center"/>
      <protection/>
    </xf>
    <xf numFmtId="4" fontId="5" fillId="0" borderId="24" xfId="54" applyNumberFormat="1" applyFont="1" applyFill="1" applyBorder="1" applyAlignment="1">
      <alignment horizontal="center" vertical="center"/>
      <protection/>
    </xf>
    <xf numFmtId="9" fontId="10" fillId="0" borderId="11" xfId="54" applyNumberFormat="1" applyFont="1" applyFill="1" applyBorder="1" applyAlignment="1">
      <alignment vertical="center"/>
      <protection/>
    </xf>
    <xf numFmtId="0" fontId="5" fillId="0" borderId="17" xfId="0" applyFont="1" applyFill="1" applyBorder="1" applyAlignment="1">
      <alignment horizontal="center" vertical="center" wrapText="1"/>
    </xf>
    <xf numFmtId="1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26" xfId="54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7" xfId="54" applyFont="1" applyFill="1" applyBorder="1" applyAlignment="1">
      <alignment horizontal="center" vertical="center" wrapText="1"/>
      <protection/>
    </xf>
    <xf numFmtId="4" fontId="5" fillId="0" borderId="23" xfId="54" applyNumberFormat="1" applyFont="1" applyFill="1" applyBorder="1" applyAlignment="1">
      <alignment horizontal="center" vertical="center" wrapText="1"/>
      <protection/>
    </xf>
    <xf numFmtId="1" fontId="5" fillId="0" borderId="14" xfId="54" applyNumberFormat="1" applyFont="1" applyFill="1" applyBorder="1" applyAlignment="1">
      <alignment horizontal="center" vertical="center" wrapText="1"/>
      <protection/>
    </xf>
    <xf numFmtId="178" fontId="5" fillId="0" borderId="13" xfId="54" applyNumberFormat="1" applyFont="1" applyFill="1" applyBorder="1" applyAlignment="1">
      <alignment horizontal="center" vertical="center" wrapText="1"/>
      <protection/>
    </xf>
    <xf numFmtId="0" fontId="5" fillId="0" borderId="23" xfId="54" applyFont="1" applyFill="1" applyBorder="1" applyAlignment="1">
      <alignment horizontal="center" vertical="center"/>
      <protection/>
    </xf>
    <xf numFmtId="0" fontId="5" fillId="4" borderId="19" xfId="54" applyFont="1" applyFill="1" applyBorder="1" applyAlignment="1">
      <alignment horizontal="center" vertical="center" wrapText="1"/>
      <protection/>
    </xf>
    <xf numFmtId="0" fontId="5" fillId="4" borderId="15" xfId="54" applyFont="1" applyFill="1" applyBorder="1" applyAlignment="1">
      <alignment horizontal="center" vertical="center" wrapText="1"/>
      <protection/>
    </xf>
    <xf numFmtId="0" fontId="5" fillId="4" borderId="21" xfId="54" applyFont="1" applyFill="1" applyBorder="1" applyAlignment="1">
      <alignment horizontal="center" vertical="center" wrapText="1"/>
      <protection/>
    </xf>
    <xf numFmtId="0" fontId="5" fillId="4" borderId="27" xfId="54" applyFont="1" applyFill="1" applyBorder="1" applyAlignment="1">
      <alignment horizontal="center" vertical="center" wrapText="1"/>
      <protection/>
    </xf>
    <xf numFmtId="0" fontId="5" fillId="4" borderId="16" xfId="54" applyFont="1" applyFill="1" applyBorder="1" applyAlignment="1">
      <alignment horizontal="center" vertical="center" wrapText="1"/>
      <protection/>
    </xf>
    <xf numFmtId="0" fontId="5" fillId="4" borderId="18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/>
      <protection/>
    </xf>
    <xf numFmtId="185" fontId="5" fillId="0" borderId="10" xfId="54" applyNumberFormat="1" applyFont="1" applyFill="1" applyBorder="1" applyAlignment="1">
      <alignment horizontal="right" vertical="center" wrapText="1"/>
      <protection/>
    </xf>
    <xf numFmtId="178" fontId="5" fillId="0" borderId="10" xfId="54" applyNumberFormat="1" applyFont="1" applyFill="1" applyBorder="1" applyAlignment="1">
      <alignment horizontal="right" vertical="center" wrapText="1"/>
      <protection/>
    </xf>
    <xf numFmtId="1" fontId="5" fillId="0" borderId="10" xfId="54" applyNumberFormat="1" applyFont="1" applyFill="1" applyBorder="1" applyAlignment="1">
      <alignment horizontal="center"/>
      <protection/>
    </xf>
    <xf numFmtId="178" fontId="5" fillId="0" borderId="10" xfId="54" applyNumberFormat="1" applyFont="1" applyFill="1" applyBorder="1">
      <alignment/>
      <protection/>
    </xf>
    <xf numFmtId="10" fontId="10" fillId="0" borderId="10" xfId="59" applyNumberFormat="1" applyFont="1" applyFill="1" applyBorder="1" applyAlignment="1">
      <alignment/>
    </xf>
    <xf numFmtId="4" fontId="4" fillId="7" borderId="28" xfId="54" applyNumberFormat="1" applyFont="1" applyFill="1" applyBorder="1" applyAlignment="1">
      <alignment horizontal="center" vertical="center" wrapText="1"/>
      <protection/>
    </xf>
    <xf numFmtId="4" fontId="4" fillId="7" borderId="29" xfId="54" applyNumberFormat="1" applyFont="1" applyFill="1" applyBorder="1" applyAlignment="1">
      <alignment horizontal="center" vertical="center" wrapText="1"/>
      <protection/>
    </xf>
    <xf numFmtId="1" fontId="4" fillId="7" borderId="30" xfId="54" applyNumberFormat="1" applyFont="1" applyFill="1" applyBorder="1" applyAlignment="1">
      <alignment horizontal="center" vertical="center" wrapText="1"/>
      <protection/>
    </xf>
    <xf numFmtId="1" fontId="4" fillId="7" borderId="28" xfId="54" applyNumberFormat="1" applyFont="1" applyFill="1" applyBorder="1" applyAlignment="1">
      <alignment horizontal="center" vertical="center" wrapText="1"/>
      <protection/>
    </xf>
    <xf numFmtId="178" fontId="4" fillId="7" borderId="28" xfId="54" applyNumberFormat="1" applyFont="1" applyFill="1" applyBorder="1" applyAlignment="1">
      <alignment horizontal="center" vertical="center"/>
      <protection/>
    </xf>
    <xf numFmtId="0" fontId="4" fillId="7" borderId="31" xfId="54" applyFont="1" applyFill="1" applyBorder="1" applyAlignment="1">
      <alignment horizontal="center" vertical="center" wrapText="1"/>
      <protection/>
    </xf>
    <xf numFmtId="0" fontId="4" fillId="7" borderId="32" xfId="54" applyFont="1" applyFill="1" applyBorder="1" applyAlignment="1">
      <alignment horizontal="center" vertical="center" wrapText="1"/>
      <protection/>
    </xf>
    <xf numFmtId="4" fontId="4" fillId="7" borderId="33" xfId="54" applyNumberFormat="1" applyFont="1" applyFill="1" applyBorder="1" applyAlignment="1">
      <alignment horizontal="center" vertical="center" wrapText="1"/>
      <protection/>
    </xf>
    <xf numFmtId="1" fontId="4" fillId="7" borderId="34" xfId="54" applyNumberFormat="1" applyFont="1" applyFill="1" applyBorder="1" applyAlignment="1">
      <alignment horizontal="center" vertical="center" wrapText="1"/>
      <protection/>
    </xf>
    <xf numFmtId="1" fontId="4" fillId="7" borderId="35" xfId="54" applyNumberFormat="1" applyFont="1" applyFill="1" applyBorder="1" applyAlignment="1">
      <alignment horizontal="center" vertical="center" wrapText="1"/>
      <protection/>
    </xf>
    <xf numFmtId="178" fontId="4" fillId="7" borderId="35" xfId="54" applyNumberFormat="1" applyFont="1" applyFill="1" applyBorder="1" applyAlignment="1">
      <alignment horizontal="center" vertical="center"/>
      <protection/>
    </xf>
    <xf numFmtId="1" fontId="5" fillId="0" borderId="20" xfId="54" applyNumberFormat="1" applyFont="1" applyFill="1" applyBorder="1" applyAlignment="1">
      <alignment horizontal="center" vertical="center" textRotation="90" wrapText="1"/>
      <protection/>
    </xf>
    <xf numFmtId="1" fontId="5" fillId="0" borderId="13" xfId="54" applyNumberFormat="1" applyFont="1" applyFill="1" applyBorder="1" applyAlignment="1">
      <alignment horizontal="center" vertical="center" textRotation="90" wrapText="1"/>
      <protection/>
    </xf>
    <xf numFmtId="4" fontId="5" fillId="0" borderId="13" xfId="54" applyNumberFormat="1" applyFont="1" applyFill="1" applyBorder="1" applyAlignment="1">
      <alignment horizontal="center" vertical="center" textRotation="90" wrapText="1"/>
      <protection/>
    </xf>
    <xf numFmtId="4" fontId="5" fillId="0" borderId="23" xfId="54" applyNumberFormat="1" applyFont="1" applyFill="1" applyBorder="1" applyAlignment="1">
      <alignment horizontal="center" vertical="center" textRotation="90" wrapText="1"/>
      <protection/>
    </xf>
    <xf numFmtId="0" fontId="10" fillId="0" borderId="28" xfId="54" applyFont="1" applyFill="1" applyBorder="1" applyAlignment="1">
      <alignment horizontal="center" vertical="center" wrapText="1"/>
      <protection/>
    </xf>
    <xf numFmtId="0" fontId="5" fillId="0" borderId="28" xfId="54" applyFont="1" applyFill="1" applyBorder="1" applyAlignment="1">
      <alignment horizontal="center"/>
      <protection/>
    </xf>
    <xf numFmtId="185" fontId="5" fillId="0" borderId="28" xfId="54" applyNumberFormat="1" applyFont="1" applyFill="1" applyBorder="1" applyAlignment="1">
      <alignment horizontal="right" vertical="center" wrapText="1"/>
      <protection/>
    </xf>
    <xf numFmtId="178" fontId="5" fillId="0" borderId="28" xfId="54" applyNumberFormat="1" applyFont="1" applyFill="1" applyBorder="1" applyAlignment="1">
      <alignment horizontal="right" vertical="center" wrapText="1"/>
      <protection/>
    </xf>
    <xf numFmtId="1" fontId="5" fillId="0" borderId="28" xfId="54" applyNumberFormat="1" applyFont="1" applyFill="1" applyBorder="1" applyAlignment="1">
      <alignment horizontal="center"/>
      <protection/>
    </xf>
    <xf numFmtId="178" fontId="5" fillId="0" borderId="28" xfId="54" applyNumberFormat="1" applyFont="1" applyFill="1" applyBorder="1">
      <alignment/>
      <protection/>
    </xf>
    <xf numFmtId="0" fontId="10" fillId="0" borderId="28" xfId="54" applyFont="1" applyFill="1" applyBorder="1">
      <alignment/>
      <protection/>
    </xf>
    <xf numFmtId="3" fontId="5" fillId="0" borderId="24" xfId="54" applyNumberFormat="1" applyFont="1" applyFill="1" applyBorder="1" applyAlignment="1">
      <alignment horizontal="center" vertical="center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3" fontId="4" fillId="7" borderId="29" xfId="54" applyNumberFormat="1" applyFont="1" applyFill="1" applyBorder="1" applyAlignment="1">
      <alignment horizontal="center" vertical="center" wrapText="1"/>
      <protection/>
    </xf>
    <xf numFmtId="3" fontId="5" fillId="0" borderId="24" xfId="54" applyNumberFormat="1" applyFont="1" applyFill="1" applyBorder="1" applyAlignment="1">
      <alignment horizontal="center" vertical="center" wrapText="1"/>
      <protection/>
    </xf>
    <xf numFmtId="1" fontId="4" fillId="7" borderId="36" xfId="54" applyNumberFormat="1" applyFont="1" applyFill="1" applyBorder="1" applyAlignment="1">
      <alignment horizontal="center" vertical="center" wrapText="1"/>
      <protection/>
    </xf>
    <xf numFmtId="1" fontId="4" fillId="7" borderId="37" xfId="54" applyNumberFormat="1" applyFont="1" applyFill="1" applyBorder="1" applyAlignment="1">
      <alignment horizontal="center" vertical="center" wrapText="1"/>
      <protection/>
    </xf>
    <xf numFmtId="2" fontId="4" fillId="7" borderId="10" xfId="54" applyNumberFormat="1" applyFont="1" applyFill="1" applyBorder="1" applyAlignment="1">
      <alignment horizontal="center" vertical="center" wrapText="1"/>
      <protection/>
    </xf>
    <xf numFmtId="2" fontId="5" fillId="0" borderId="13" xfId="54" applyNumberFormat="1" applyFont="1" applyFill="1" applyBorder="1" applyAlignment="1">
      <alignment horizontal="center" vertical="center" wrapText="1"/>
      <protection/>
    </xf>
    <xf numFmtId="4" fontId="4" fillId="7" borderId="28" xfId="54" applyNumberFormat="1" applyFont="1" applyFill="1" applyBorder="1" applyAlignment="1">
      <alignment horizontal="center" vertical="center"/>
      <protection/>
    </xf>
    <xf numFmtId="2" fontId="4" fillId="7" borderId="36" xfId="54" applyNumberFormat="1" applyFont="1" applyFill="1" applyBorder="1" applyAlignment="1">
      <alignment horizontal="center" vertical="center" wrapText="1"/>
      <protection/>
    </xf>
    <xf numFmtId="2" fontId="5" fillId="0" borderId="11" xfId="54" applyNumberFormat="1" applyFont="1" applyFill="1" applyBorder="1" applyAlignment="1">
      <alignment horizontal="center" vertical="center" wrapText="1"/>
      <protection/>
    </xf>
    <xf numFmtId="2" fontId="4" fillId="7" borderId="37" xfId="54" applyNumberFormat="1" applyFont="1" applyFill="1" applyBorder="1" applyAlignment="1">
      <alignment horizontal="center" vertical="center" wrapText="1"/>
      <protection/>
    </xf>
    <xf numFmtId="2" fontId="4" fillId="7" borderId="35" xfId="54" applyNumberFormat="1" applyFont="1" applyFill="1" applyBorder="1" applyAlignment="1">
      <alignment horizontal="center" vertical="center" wrapText="1"/>
      <protection/>
    </xf>
    <xf numFmtId="2" fontId="4" fillId="7" borderId="25" xfId="54" applyNumberFormat="1" applyFont="1" applyFill="1" applyBorder="1" applyAlignment="1">
      <alignment horizontal="center" vertical="center" wrapText="1"/>
      <protection/>
    </xf>
    <xf numFmtId="2" fontId="4" fillId="7" borderId="24" xfId="54" applyNumberFormat="1" applyFont="1" applyFill="1" applyBorder="1" applyAlignment="1">
      <alignment horizontal="center" vertical="center" wrapText="1"/>
      <protection/>
    </xf>
    <xf numFmtId="2" fontId="5" fillId="0" borderId="25" xfId="54" applyNumberFormat="1" applyFont="1" applyFill="1" applyBorder="1" applyAlignment="1">
      <alignment horizontal="center" vertical="center" wrapText="1"/>
      <protection/>
    </xf>
    <xf numFmtId="2" fontId="5" fillId="0" borderId="24" xfId="54" applyNumberFormat="1" applyFont="1" applyFill="1" applyBorder="1" applyAlignment="1">
      <alignment horizontal="center" vertical="center" wrapText="1"/>
      <protection/>
    </xf>
    <xf numFmtId="2" fontId="5" fillId="0" borderId="12" xfId="54" applyNumberFormat="1" applyFont="1" applyFill="1" applyBorder="1" applyAlignment="1">
      <alignment horizontal="center" vertical="center" wrapText="1"/>
      <protection/>
    </xf>
    <xf numFmtId="2" fontId="4" fillId="7" borderId="30" xfId="54" applyNumberFormat="1" applyFont="1" applyFill="1" applyBorder="1" applyAlignment="1">
      <alignment horizontal="center" vertical="center" wrapText="1"/>
      <protection/>
    </xf>
    <xf numFmtId="2" fontId="4" fillId="7" borderId="28" xfId="54" applyNumberFormat="1" applyFont="1" applyFill="1" applyBorder="1" applyAlignment="1">
      <alignment horizontal="center" vertical="center" wrapText="1"/>
      <protection/>
    </xf>
    <xf numFmtId="2" fontId="4" fillId="7" borderId="28" xfId="54" applyNumberFormat="1" applyFont="1" applyFill="1" applyBorder="1" applyAlignment="1">
      <alignment horizontal="center" vertical="center"/>
      <protection/>
    </xf>
    <xf numFmtId="2" fontId="5" fillId="0" borderId="38" xfId="54" applyNumberFormat="1" applyFont="1" applyFill="1" applyBorder="1" applyAlignment="1">
      <alignment horizontal="center" vertical="center" wrapText="1"/>
      <protection/>
    </xf>
    <xf numFmtId="2" fontId="4" fillId="7" borderId="35" xfId="54" applyNumberFormat="1" applyFont="1" applyFill="1" applyBorder="1" applyAlignment="1">
      <alignment horizontal="center" vertical="center"/>
      <protection/>
    </xf>
    <xf numFmtId="3" fontId="4" fillId="7" borderId="33" xfId="54" applyNumberFormat="1" applyFont="1" applyFill="1" applyBorder="1" applyAlignment="1">
      <alignment horizontal="center" vertical="center" wrapText="1"/>
      <protection/>
    </xf>
    <xf numFmtId="2" fontId="4" fillId="7" borderId="34" xfId="54" applyNumberFormat="1" applyFont="1" applyFill="1" applyBorder="1" applyAlignment="1">
      <alignment horizontal="center" vertical="center" wrapText="1"/>
      <protection/>
    </xf>
    <xf numFmtId="2" fontId="4" fillId="7" borderId="33" xfId="54" applyNumberFormat="1" applyFont="1" applyFill="1" applyBorder="1" applyAlignment="1">
      <alignment horizontal="center" vertical="center" wrapText="1"/>
      <protection/>
    </xf>
    <xf numFmtId="1" fontId="4" fillId="7" borderId="33" xfId="54" applyNumberFormat="1" applyFont="1" applyFill="1" applyBorder="1" applyAlignment="1">
      <alignment horizontal="center" vertical="center" wrapText="1"/>
      <protection/>
    </xf>
    <xf numFmtId="2" fontId="5" fillId="0" borderId="26" xfId="54" applyNumberFormat="1" applyFont="1" applyFill="1" applyBorder="1" applyAlignment="1">
      <alignment horizontal="center" vertical="center" wrapText="1"/>
      <protection/>
    </xf>
    <xf numFmtId="4" fontId="5" fillId="0" borderId="25" xfId="54" applyNumberFormat="1" applyFont="1" applyFill="1" applyBorder="1" applyAlignment="1">
      <alignment horizontal="center" vertical="center" wrapText="1"/>
      <protection/>
    </xf>
    <xf numFmtId="4" fontId="4" fillId="7" borderId="34" xfId="54" applyNumberFormat="1" applyFont="1" applyFill="1" applyBorder="1" applyAlignment="1">
      <alignment horizontal="center" vertical="center" wrapText="1"/>
      <protection/>
    </xf>
    <xf numFmtId="4" fontId="4" fillId="7" borderId="35" xfId="54" applyNumberFormat="1" applyFont="1" applyFill="1" applyBorder="1" applyAlignment="1">
      <alignment horizontal="center" vertical="center" wrapText="1"/>
      <protection/>
    </xf>
    <xf numFmtId="4" fontId="5" fillId="0" borderId="14" xfId="54" applyNumberFormat="1" applyFont="1" applyFill="1" applyBorder="1" applyAlignment="1">
      <alignment horizontal="center" vertical="center" wrapText="1"/>
      <protection/>
    </xf>
    <xf numFmtId="4" fontId="4" fillId="7" borderId="30" xfId="54" applyNumberFormat="1" applyFont="1" applyFill="1" applyBorder="1" applyAlignment="1">
      <alignment horizontal="center" vertical="center" wrapText="1"/>
      <protection/>
    </xf>
    <xf numFmtId="4" fontId="5" fillId="0" borderId="3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4" fontId="5" fillId="4" borderId="11" xfId="54" applyNumberFormat="1" applyFont="1" applyFill="1" applyBorder="1" applyAlignment="1">
      <alignment horizontal="center" vertical="center" wrapText="1"/>
      <protection/>
    </xf>
    <xf numFmtId="4" fontId="5" fillId="0" borderId="39" xfId="54" applyNumberFormat="1" applyFont="1" applyFill="1" applyBorder="1" applyAlignment="1">
      <alignment horizontal="center" vertical="center" wrapText="1"/>
      <protection/>
    </xf>
    <xf numFmtId="4" fontId="5" fillId="0" borderId="12" xfId="54" applyNumberFormat="1" applyFont="1" applyFill="1" applyBorder="1" applyAlignment="1">
      <alignment horizontal="center" vertical="center" wrapText="1"/>
      <protection/>
    </xf>
    <xf numFmtId="2" fontId="5" fillId="0" borderId="40" xfId="54" applyNumberFormat="1" applyFont="1" applyFill="1" applyBorder="1" applyAlignment="1">
      <alignment horizontal="center" vertical="center" wrapText="1"/>
      <protection/>
    </xf>
    <xf numFmtId="1" fontId="5" fillId="0" borderId="40" xfId="54" applyNumberFormat="1" applyFont="1" applyFill="1" applyBorder="1" applyAlignment="1">
      <alignment horizontal="center" vertical="center" wrapText="1"/>
      <protection/>
    </xf>
    <xf numFmtId="2" fontId="4" fillId="7" borderId="29" xfId="54" applyNumberFormat="1" applyFont="1" applyFill="1" applyBorder="1" applyAlignment="1">
      <alignment horizontal="center" vertical="center" wrapText="1"/>
      <protection/>
    </xf>
    <xf numFmtId="2" fontId="5" fillId="0" borderId="14" xfId="54" applyNumberFormat="1" applyFont="1" applyFill="1" applyBorder="1" applyAlignment="1">
      <alignment horizontal="center" vertical="center" wrapText="1"/>
      <protection/>
    </xf>
    <xf numFmtId="2" fontId="5" fillId="0" borderId="23" xfId="54" applyNumberFormat="1" applyFont="1" applyFill="1" applyBorder="1" applyAlignment="1">
      <alignment horizontal="center" vertical="center" wrapText="1"/>
      <protection/>
    </xf>
    <xf numFmtId="4" fontId="5" fillId="4" borderId="25" xfId="54" applyNumberFormat="1" applyFont="1" applyFill="1" applyBorder="1" applyAlignment="1">
      <alignment horizontal="center" vertical="center" wrapText="1"/>
      <protection/>
    </xf>
    <xf numFmtId="4" fontId="5" fillId="4" borderId="41" xfId="54" applyNumberFormat="1" applyFont="1" applyFill="1" applyBorder="1" applyAlignment="1">
      <alignment horizontal="center" vertical="center" wrapText="1"/>
      <protection/>
    </xf>
    <xf numFmtId="4" fontId="5" fillId="4" borderId="14" xfId="54" applyNumberFormat="1" applyFont="1" applyFill="1" applyBorder="1" applyAlignment="1">
      <alignment horizontal="center" vertical="center" wrapText="1"/>
      <protection/>
    </xf>
    <xf numFmtId="4" fontId="5" fillId="4" borderId="20" xfId="54" applyNumberFormat="1" applyFont="1" applyFill="1" applyBorder="1" applyAlignment="1">
      <alignment horizontal="center" vertical="center" wrapText="1"/>
      <protection/>
    </xf>
    <xf numFmtId="4" fontId="5" fillId="4" borderId="42" xfId="54" applyNumberFormat="1" applyFont="1" applyFill="1" applyBorder="1" applyAlignment="1">
      <alignment horizontal="center" vertical="center" wrapText="1"/>
      <protection/>
    </xf>
    <xf numFmtId="4" fontId="4" fillId="7" borderId="35" xfId="54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5" fillId="0" borderId="25" xfId="54" applyNumberFormat="1" applyFont="1" applyFill="1" applyBorder="1" applyAlignment="1">
      <alignment horizontal="center" vertical="center" wrapText="1"/>
      <protection/>
    </xf>
    <xf numFmtId="49" fontId="5" fillId="0" borderId="38" xfId="54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49" fontId="4" fillId="0" borderId="43" xfId="54" applyNumberFormat="1" applyFont="1" applyFill="1" applyBorder="1" applyAlignment="1">
      <alignment horizontal="left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49" fontId="4" fillId="0" borderId="46" xfId="54" applyNumberFormat="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49" fontId="4" fillId="0" borderId="48" xfId="54" applyNumberFormat="1" applyFont="1" applyFill="1" applyBorder="1" applyAlignment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49" fontId="14" fillId="7" borderId="30" xfId="54" applyNumberFormat="1" applyFont="1" applyFill="1" applyBorder="1" applyAlignment="1">
      <alignment horizontal="center" vertical="center" wrapText="1"/>
      <protection/>
    </xf>
    <xf numFmtId="0" fontId="14" fillId="7" borderId="28" xfId="0" applyFont="1" applyFill="1" applyBorder="1" applyAlignment="1">
      <alignment horizontal="center" vertical="center" wrapText="1"/>
    </xf>
    <xf numFmtId="49" fontId="14" fillId="7" borderId="25" xfId="54" applyNumberFormat="1" applyFont="1" applyFill="1" applyBorder="1" applyAlignment="1">
      <alignment horizontal="center" vertical="center" wrapText="1"/>
      <protection/>
    </xf>
    <xf numFmtId="0" fontId="14" fillId="7" borderId="10" xfId="0" applyFont="1" applyFill="1" applyBorder="1" applyAlignment="1">
      <alignment horizontal="center" vertical="center" wrapText="1"/>
    </xf>
    <xf numFmtId="49" fontId="14" fillId="7" borderId="38" xfId="54" applyNumberFormat="1" applyFont="1" applyFill="1" applyBorder="1" applyAlignment="1">
      <alignment horizontal="center" vertical="center" wrapText="1"/>
      <protection/>
    </xf>
    <xf numFmtId="0" fontId="14" fillId="7" borderId="12" xfId="0" applyFont="1" applyFill="1" applyBorder="1" applyAlignment="1">
      <alignment horizontal="center" vertical="center" wrapText="1"/>
    </xf>
    <xf numFmtId="49" fontId="8" fillId="0" borderId="34" xfId="54" applyNumberFormat="1" applyFont="1" applyFill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 wrapText="1"/>
    </xf>
    <xf numFmtId="49" fontId="5" fillId="0" borderId="14" xfId="54" applyNumberFormat="1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49" fontId="8" fillId="0" borderId="43" xfId="54" applyNumberFormat="1" applyFont="1" applyFill="1" applyBorder="1" applyAlignment="1">
      <alignment horizontal="center" vertical="center" wrapText="1"/>
      <protection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3" fillId="14" borderId="51" xfId="54" applyFont="1" applyFill="1" applyBorder="1" applyAlignment="1">
      <alignment horizontal="center" vertical="center" wrapText="1"/>
      <protection/>
    </xf>
    <xf numFmtId="0" fontId="13" fillId="14" borderId="52" xfId="54" applyFont="1" applyFill="1" applyBorder="1" applyAlignment="1">
      <alignment horizontal="center" vertical="center" wrapText="1"/>
      <protection/>
    </xf>
    <xf numFmtId="0" fontId="13" fillId="14" borderId="53" xfId="54" applyFont="1" applyFill="1" applyBorder="1" applyAlignment="1">
      <alignment horizontal="center" vertical="center" wrapText="1"/>
      <protection/>
    </xf>
    <xf numFmtId="0" fontId="10" fillId="0" borderId="35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49" fontId="13" fillId="7" borderId="43" xfId="54" applyNumberFormat="1" applyFont="1" applyFill="1" applyBorder="1" applyAlignment="1">
      <alignment horizontal="left" vertical="center" wrapText="1"/>
      <protection/>
    </xf>
    <xf numFmtId="0" fontId="13" fillId="7" borderId="44" xfId="0" applyFont="1" applyFill="1" applyBorder="1" applyAlignment="1">
      <alignment horizontal="left" vertical="center" wrapText="1"/>
    </xf>
    <xf numFmtId="0" fontId="13" fillId="7" borderId="45" xfId="0" applyFont="1" applyFill="1" applyBorder="1" applyAlignment="1">
      <alignment horizontal="left" vertical="center" wrapText="1"/>
    </xf>
    <xf numFmtId="49" fontId="13" fillId="7" borderId="46" xfId="54" applyNumberFormat="1" applyFont="1" applyFill="1" applyBorder="1" applyAlignment="1">
      <alignment horizontal="left" vertical="center" wrapText="1"/>
      <protection/>
    </xf>
    <xf numFmtId="0" fontId="13" fillId="7" borderId="0" xfId="0" applyFont="1" applyFill="1" applyBorder="1" applyAlignment="1">
      <alignment horizontal="left" vertical="center" wrapText="1"/>
    </xf>
    <xf numFmtId="0" fontId="13" fillId="7" borderId="47" xfId="0" applyFont="1" applyFill="1" applyBorder="1" applyAlignment="1">
      <alignment horizontal="left" vertical="center" wrapText="1"/>
    </xf>
    <xf numFmtId="49" fontId="13" fillId="7" borderId="48" xfId="54" applyNumberFormat="1" applyFont="1" applyFill="1" applyBorder="1" applyAlignment="1">
      <alignment horizontal="left" vertical="center" wrapText="1"/>
      <protection/>
    </xf>
    <xf numFmtId="0" fontId="13" fillId="7" borderId="49" xfId="0" applyFont="1" applyFill="1" applyBorder="1" applyAlignment="1">
      <alignment horizontal="left" vertical="center" wrapText="1"/>
    </xf>
    <xf numFmtId="0" fontId="13" fillId="7" borderId="50" xfId="0" applyFont="1" applyFill="1" applyBorder="1" applyAlignment="1">
      <alignment horizontal="left" vertical="center" wrapText="1"/>
    </xf>
    <xf numFmtId="0" fontId="11" fillId="0" borderId="0" xfId="54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left"/>
    </xf>
    <xf numFmtId="0" fontId="13" fillId="2" borderId="51" xfId="54" applyFont="1" applyFill="1" applyBorder="1" applyAlignment="1">
      <alignment horizontal="center" vertical="center" wrapText="1"/>
      <protection/>
    </xf>
    <xf numFmtId="0" fontId="13" fillId="2" borderId="52" xfId="54" applyFont="1" applyFill="1" applyBorder="1" applyAlignment="1">
      <alignment horizontal="center" vertical="center" wrapText="1"/>
      <protection/>
    </xf>
    <xf numFmtId="0" fontId="13" fillId="2" borderId="53" xfId="54" applyFont="1" applyFill="1" applyBorder="1" applyAlignment="1">
      <alignment horizontal="center" vertical="center" wrapText="1"/>
      <protection/>
    </xf>
    <xf numFmtId="49" fontId="13" fillId="0" borderId="34" xfId="54" applyNumberFormat="1" applyFont="1" applyFill="1" applyBorder="1" applyAlignment="1">
      <alignment horizontal="center" vertical="center" wrapText="1"/>
      <protection/>
    </xf>
    <xf numFmtId="0" fontId="13" fillId="0" borderId="3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28" xfId="54" applyFont="1" applyFill="1" applyBorder="1" applyAlignment="1">
      <alignment horizontal="center" vertical="center" wrapText="1"/>
      <protection/>
    </xf>
    <xf numFmtId="49" fontId="5" fillId="0" borderId="30" xfId="54" applyNumberFormat="1" applyFont="1" applyFill="1" applyBorder="1" applyAlignment="1">
      <alignment horizontal="center" vertical="center" wrapText="1"/>
      <protection/>
    </xf>
    <xf numFmtId="0" fontId="4" fillId="0" borderId="37" xfId="54" applyFont="1" applyFill="1" applyBorder="1" applyAlignment="1">
      <alignment horizontal="center" vertical="center" wrapText="1"/>
      <protection/>
    </xf>
    <xf numFmtId="0" fontId="4" fillId="0" borderId="35" xfId="54" applyFont="1" applyFill="1" applyBorder="1" applyAlignment="1">
      <alignment horizontal="center" vertical="center" wrapText="1"/>
      <protection/>
    </xf>
    <xf numFmtId="0" fontId="4" fillId="0" borderId="33" xfId="54" applyFont="1" applyFill="1" applyBorder="1" applyAlignment="1">
      <alignment horizontal="center" vertical="center" wrapText="1"/>
      <protection/>
    </xf>
    <xf numFmtId="0" fontId="5" fillId="0" borderId="35" xfId="54" applyFont="1" applyFill="1" applyBorder="1" applyAlignment="1">
      <alignment horizontal="center" vertical="center" wrapText="1"/>
      <protection/>
    </xf>
    <xf numFmtId="0" fontId="5" fillId="0" borderId="13" xfId="54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 wrapText="1"/>
    </xf>
    <xf numFmtId="0" fontId="12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4" fillId="0" borderId="34" xfId="53" applyFont="1" applyFill="1" applyBorder="1" applyAlignment="1">
      <alignment horizontal="center" vertical="center" wrapText="1"/>
      <protection/>
    </xf>
    <xf numFmtId="0" fontId="4" fillId="0" borderId="35" xfId="53" applyFont="1" applyFill="1" applyBorder="1" applyAlignment="1">
      <alignment horizontal="center" vertical="center" wrapText="1"/>
      <protection/>
    </xf>
    <xf numFmtId="0" fontId="4" fillId="0" borderId="33" xfId="53" applyFont="1" applyFill="1" applyBorder="1" applyAlignment="1">
      <alignment horizontal="center" vertical="center" wrapText="1"/>
      <protection/>
    </xf>
    <xf numFmtId="0" fontId="5" fillId="0" borderId="35" xfId="54" applyFont="1" applyFill="1" applyBorder="1" applyAlignment="1">
      <alignment horizontal="center" vertical="center" textRotation="90" wrapText="1"/>
      <protection/>
    </xf>
    <xf numFmtId="0" fontId="5" fillId="0" borderId="13" xfId="54" applyFont="1" applyFill="1" applyBorder="1" applyAlignment="1">
      <alignment horizontal="center" vertical="center" textRotation="90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32" xfId="54" applyFont="1" applyFill="1" applyBorder="1" applyAlignment="1">
      <alignment horizontal="center" vertical="center" wrapText="1"/>
      <protection/>
    </xf>
    <xf numFmtId="0" fontId="5" fillId="0" borderId="27" xfId="54" applyFont="1" applyFill="1" applyBorder="1" applyAlignment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49" fontId="4" fillId="0" borderId="25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4" fillId="0" borderId="14" xfId="54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еропр к программе" xfId="53"/>
    <cellStyle name="Обычный_приложение пром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6"/>
  <sheetViews>
    <sheetView showZeros="0" tabSelected="1" view="pageBreakPreview" zoomScale="33" zoomScaleNormal="40" zoomScaleSheetLayoutView="33" zoomScalePageLayoutView="0" workbookViewId="0" topLeftCell="A1">
      <pane ySplit="3" topLeftCell="BM79" activePane="bottomLeft" state="frozen"/>
      <selection pane="topLeft" activeCell="A1" sqref="A1"/>
      <selection pane="bottomLeft" activeCell="J109" sqref="J109"/>
    </sheetView>
  </sheetViews>
  <sheetFormatPr defaultColWidth="9.140625" defaultRowHeight="12.75"/>
  <cols>
    <col min="1" max="1" width="10.28125" style="56" customWidth="1"/>
    <col min="2" max="2" width="41.28125" style="56" customWidth="1"/>
    <col min="3" max="3" width="28.7109375" style="56" customWidth="1"/>
    <col min="4" max="4" width="33.57421875" style="56" customWidth="1"/>
    <col min="5" max="5" width="51.28125" style="56" customWidth="1"/>
    <col min="6" max="6" width="16.28125" style="56" customWidth="1"/>
    <col min="7" max="7" width="73.00390625" style="56" customWidth="1"/>
    <col min="8" max="8" width="7.421875" style="56" hidden="1" customWidth="1"/>
    <col min="9" max="9" width="17.28125" style="57" customWidth="1"/>
    <col min="10" max="10" width="16.8515625" style="58" customWidth="1"/>
    <col min="11" max="11" width="15.7109375" style="58" customWidth="1"/>
    <col min="12" max="12" width="15.28125" style="58" customWidth="1"/>
    <col min="13" max="13" width="14.421875" style="58" customWidth="1"/>
    <col min="14" max="14" width="15.00390625" style="58" bestFit="1" customWidth="1"/>
    <col min="15" max="15" width="16.28125" style="59" customWidth="1"/>
    <col min="16" max="16" width="18.28125" style="60" customWidth="1"/>
    <col min="17" max="17" width="22.140625" style="60" customWidth="1"/>
    <col min="18" max="18" width="26.28125" style="61" customWidth="1"/>
    <col min="19" max="19" width="18.421875" style="25" customWidth="1"/>
    <col min="20" max="20" width="16.7109375" style="25" customWidth="1"/>
    <col min="21" max="21" width="13.140625" style="25" customWidth="1"/>
    <col min="22" max="22" width="9.00390625" style="25" customWidth="1"/>
    <col min="23" max="25" width="11.00390625" style="25" customWidth="1"/>
    <col min="26" max="29" width="9.140625" style="25" customWidth="1"/>
    <col min="30" max="30" width="9.8515625" style="25" bestFit="1" customWidth="1"/>
    <col min="31" max="16384" width="9.140625" style="25" customWidth="1"/>
  </cols>
  <sheetData>
    <row r="1" spans="1:20" ht="107.25" customHeight="1" thickBot="1">
      <c r="A1" s="205" t="s">
        <v>67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6"/>
      <c r="T1" s="31"/>
    </row>
    <row r="2" spans="1:20" s="27" customFormat="1" ht="54.75" customHeight="1">
      <c r="A2" s="212" t="s">
        <v>5</v>
      </c>
      <c r="B2" s="202" t="s">
        <v>32</v>
      </c>
      <c r="C2" s="202" t="s">
        <v>30</v>
      </c>
      <c r="D2" s="202" t="s">
        <v>31</v>
      </c>
      <c r="E2" s="202" t="s">
        <v>7</v>
      </c>
      <c r="F2" s="210" t="s">
        <v>0</v>
      </c>
      <c r="G2" s="202" t="s">
        <v>8</v>
      </c>
      <c r="H2" s="14"/>
      <c r="I2" s="214" t="s">
        <v>1</v>
      </c>
      <c r="J2" s="207" t="s">
        <v>24</v>
      </c>
      <c r="K2" s="208"/>
      <c r="L2" s="208"/>
      <c r="M2" s="208"/>
      <c r="N2" s="208"/>
      <c r="O2" s="209"/>
      <c r="P2" s="199" t="s">
        <v>35</v>
      </c>
      <c r="Q2" s="200"/>
      <c r="R2" s="200"/>
      <c r="S2" s="201"/>
      <c r="T2" s="26"/>
    </row>
    <row r="3" spans="1:20" s="27" customFormat="1" ht="198.75" customHeight="1" thickBot="1">
      <c r="A3" s="213"/>
      <c r="B3" s="203"/>
      <c r="C3" s="203"/>
      <c r="D3" s="203"/>
      <c r="E3" s="203"/>
      <c r="F3" s="211"/>
      <c r="G3" s="203"/>
      <c r="H3" s="10"/>
      <c r="I3" s="215"/>
      <c r="J3" s="8" t="s">
        <v>27</v>
      </c>
      <c r="K3" s="28" t="s">
        <v>9</v>
      </c>
      <c r="L3" s="28" t="s">
        <v>3</v>
      </c>
      <c r="M3" s="28" t="s">
        <v>10</v>
      </c>
      <c r="N3" s="28" t="s">
        <v>4</v>
      </c>
      <c r="O3" s="29" t="s">
        <v>25</v>
      </c>
      <c r="P3" s="74" t="s">
        <v>28</v>
      </c>
      <c r="Q3" s="75" t="s">
        <v>36</v>
      </c>
      <c r="R3" s="76" t="s">
        <v>29</v>
      </c>
      <c r="S3" s="77" t="s">
        <v>26</v>
      </c>
      <c r="T3" s="26"/>
    </row>
    <row r="4" spans="1:20" s="27" customFormat="1" ht="30.75" thickBot="1">
      <c r="A4" s="188" t="s">
        <v>11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90"/>
      <c r="T4" s="26"/>
    </row>
    <row r="5" spans="1:20" ht="26.25">
      <c r="A5" s="198" t="s">
        <v>13</v>
      </c>
      <c r="B5" s="197" t="s">
        <v>37</v>
      </c>
      <c r="C5" s="197" t="s">
        <v>33</v>
      </c>
      <c r="D5" s="197" t="s">
        <v>47</v>
      </c>
      <c r="E5" s="204" t="s">
        <v>99</v>
      </c>
      <c r="F5" s="197" t="s">
        <v>78</v>
      </c>
      <c r="G5" s="204" t="s">
        <v>97</v>
      </c>
      <c r="H5" s="30"/>
      <c r="I5" s="68" t="s">
        <v>2</v>
      </c>
      <c r="J5" s="109">
        <f aca="true" t="shared" si="0" ref="J5:P5">J6+J7+J8</f>
        <v>55</v>
      </c>
      <c r="K5" s="97">
        <f t="shared" si="0"/>
        <v>0</v>
      </c>
      <c r="L5" s="97">
        <f t="shared" si="0"/>
        <v>0</v>
      </c>
      <c r="M5" s="97">
        <f t="shared" si="0"/>
        <v>0</v>
      </c>
      <c r="N5" s="97">
        <f t="shared" si="0"/>
        <v>15</v>
      </c>
      <c r="O5" s="110">
        <f t="shared" si="0"/>
        <v>40</v>
      </c>
      <c r="P5" s="103">
        <f t="shared" si="0"/>
        <v>1050</v>
      </c>
      <c r="Q5" s="66"/>
      <c r="R5" s="93">
        <f>R6+R7+R8</f>
        <v>94.1</v>
      </c>
      <c r="S5" s="87">
        <f>S6+S7+S8</f>
        <v>24</v>
      </c>
      <c r="T5" s="31"/>
    </row>
    <row r="6" spans="1:20" s="37" customFormat="1" ht="39.75" customHeight="1">
      <c r="A6" s="137"/>
      <c r="B6" s="139"/>
      <c r="C6" s="139"/>
      <c r="D6" s="139"/>
      <c r="E6" s="134"/>
      <c r="F6" s="139"/>
      <c r="G6" s="134"/>
      <c r="H6" s="32"/>
      <c r="I6" s="18">
        <v>2013</v>
      </c>
      <c r="J6" s="100">
        <f>K6+L6+M6+N6+O6</f>
        <v>25</v>
      </c>
      <c r="K6" s="86"/>
      <c r="L6" s="86"/>
      <c r="M6" s="86"/>
      <c r="N6" s="86">
        <v>5</v>
      </c>
      <c r="O6" s="101">
        <v>20</v>
      </c>
      <c r="P6" s="100"/>
      <c r="Q6" s="4"/>
      <c r="R6" s="2"/>
      <c r="S6" s="35"/>
      <c r="T6" s="36"/>
    </row>
    <row r="7" spans="1:20" s="37" customFormat="1" ht="37.5" customHeight="1">
      <c r="A7" s="137"/>
      <c r="B7" s="139"/>
      <c r="C7" s="139"/>
      <c r="D7" s="139"/>
      <c r="E7" s="134"/>
      <c r="F7" s="139"/>
      <c r="G7" s="134"/>
      <c r="H7" s="32"/>
      <c r="I7" s="18">
        <v>2014</v>
      </c>
      <c r="J7" s="100">
        <f>K7+L7+M7+N7+O7</f>
        <v>25</v>
      </c>
      <c r="K7" s="86"/>
      <c r="L7" s="86"/>
      <c r="M7" s="86"/>
      <c r="N7" s="86">
        <v>5</v>
      </c>
      <c r="O7" s="101">
        <v>20</v>
      </c>
      <c r="P7" s="100">
        <v>400</v>
      </c>
      <c r="Q7" s="4"/>
      <c r="R7" s="2">
        <v>35.6</v>
      </c>
      <c r="S7" s="85">
        <v>12</v>
      </c>
      <c r="T7" s="36"/>
    </row>
    <row r="8" spans="1:20" s="37" customFormat="1" ht="37.5" customHeight="1">
      <c r="A8" s="137"/>
      <c r="B8" s="139"/>
      <c r="C8" s="139"/>
      <c r="D8" s="139"/>
      <c r="E8" s="134"/>
      <c r="F8" s="139"/>
      <c r="G8" s="134"/>
      <c r="H8" s="32"/>
      <c r="I8" s="18">
        <v>2015</v>
      </c>
      <c r="J8" s="100">
        <f>K8+L8+M8+N8+O8</f>
        <v>5</v>
      </c>
      <c r="K8" s="86"/>
      <c r="L8" s="86"/>
      <c r="M8" s="86"/>
      <c r="N8" s="86">
        <v>5</v>
      </c>
      <c r="O8" s="101">
        <v>0</v>
      </c>
      <c r="P8" s="100">
        <v>650</v>
      </c>
      <c r="Q8" s="4"/>
      <c r="R8" s="2">
        <v>58.5</v>
      </c>
      <c r="S8" s="35">
        <v>12</v>
      </c>
      <c r="T8" s="36"/>
    </row>
    <row r="9" spans="1:20" s="37" customFormat="1" ht="26.25">
      <c r="A9" s="137" t="s">
        <v>14</v>
      </c>
      <c r="B9" s="139" t="s">
        <v>38</v>
      </c>
      <c r="C9" s="139" t="s">
        <v>33</v>
      </c>
      <c r="D9" s="139" t="s">
        <v>39</v>
      </c>
      <c r="E9" s="134" t="s">
        <v>40</v>
      </c>
      <c r="F9" s="134" t="s">
        <v>55</v>
      </c>
      <c r="G9" s="134" t="s">
        <v>98</v>
      </c>
      <c r="H9" s="32"/>
      <c r="I9" s="68" t="s">
        <v>2</v>
      </c>
      <c r="J9" s="98">
        <f aca="true" t="shared" si="1" ref="J9:P9">J10+J11+J12</f>
        <v>20</v>
      </c>
      <c r="K9" s="91">
        <f t="shared" si="1"/>
        <v>0</v>
      </c>
      <c r="L9" s="91">
        <f t="shared" si="1"/>
        <v>0</v>
      </c>
      <c r="M9" s="91">
        <f t="shared" si="1"/>
        <v>0</v>
      </c>
      <c r="N9" s="91">
        <f t="shared" si="1"/>
        <v>0</v>
      </c>
      <c r="O9" s="99">
        <f t="shared" si="1"/>
        <v>20</v>
      </c>
      <c r="P9" s="103">
        <f t="shared" si="1"/>
        <v>1010</v>
      </c>
      <c r="Q9" s="66"/>
      <c r="R9" s="93">
        <f>R10+R11+R12</f>
        <v>100.4</v>
      </c>
      <c r="S9" s="87">
        <f>S10+S11</f>
        <v>39</v>
      </c>
      <c r="T9" s="36"/>
    </row>
    <row r="10" spans="1:20" s="37" customFormat="1" ht="26.25">
      <c r="A10" s="137"/>
      <c r="B10" s="139"/>
      <c r="C10" s="139"/>
      <c r="D10" s="139"/>
      <c r="E10" s="134"/>
      <c r="F10" s="134"/>
      <c r="G10" s="134"/>
      <c r="H10" s="32"/>
      <c r="I10" s="18">
        <v>2013</v>
      </c>
      <c r="J10" s="100">
        <f>K10+L10+M10+N10+O10</f>
        <v>20</v>
      </c>
      <c r="K10" s="86"/>
      <c r="L10" s="86"/>
      <c r="M10" s="86"/>
      <c r="N10" s="86"/>
      <c r="O10" s="101">
        <v>20</v>
      </c>
      <c r="P10" s="100">
        <v>270</v>
      </c>
      <c r="Q10" s="4"/>
      <c r="R10" s="2">
        <v>28</v>
      </c>
      <c r="S10" s="88">
        <v>25</v>
      </c>
      <c r="T10" s="39"/>
    </row>
    <row r="11" spans="1:20" s="37" customFormat="1" ht="26.25">
      <c r="A11" s="137"/>
      <c r="B11" s="139"/>
      <c r="C11" s="139"/>
      <c r="D11" s="139"/>
      <c r="E11" s="134"/>
      <c r="F11" s="134"/>
      <c r="G11" s="134"/>
      <c r="H11" s="32"/>
      <c r="I11" s="18">
        <v>2014</v>
      </c>
      <c r="J11" s="100">
        <f>K11+L11+M11+N11+O11</f>
        <v>0</v>
      </c>
      <c r="K11" s="86"/>
      <c r="L11" s="86"/>
      <c r="M11" s="86"/>
      <c r="N11" s="86"/>
      <c r="O11" s="101"/>
      <c r="P11" s="100">
        <v>330</v>
      </c>
      <c r="Q11" s="4"/>
      <c r="R11" s="2">
        <v>31</v>
      </c>
      <c r="S11" s="88">
        <v>14</v>
      </c>
      <c r="T11" s="39"/>
    </row>
    <row r="12" spans="1:20" s="37" customFormat="1" ht="26.25">
      <c r="A12" s="137"/>
      <c r="B12" s="139"/>
      <c r="C12" s="139"/>
      <c r="D12" s="139"/>
      <c r="E12" s="134"/>
      <c r="F12" s="134"/>
      <c r="G12" s="134"/>
      <c r="H12" s="32"/>
      <c r="I12" s="18">
        <v>2015</v>
      </c>
      <c r="J12" s="100">
        <f>K12+L12+M12+N12+O12</f>
        <v>0</v>
      </c>
      <c r="K12" s="86"/>
      <c r="L12" s="86"/>
      <c r="M12" s="86"/>
      <c r="N12" s="86"/>
      <c r="O12" s="101"/>
      <c r="P12" s="100">
        <v>410</v>
      </c>
      <c r="Q12" s="4"/>
      <c r="R12" s="2">
        <v>41.4</v>
      </c>
      <c r="S12" s="33"/>
      <c r="T12" s="39"/>
    </row>
    <row r="13" spans="1:20" s="37" customFormat="1" ht="26.25">
      <c r="A13" s="137" t="s">
        <v>41</v>
      </c>
      <c r="B13" s="139" t="s">
        <v>56</v>
      </c>
      <c r="C13" s="139" t="s">
        <v>42</v>
      </c>
      <c r="D13" s="139" t="s">
        <v>39</v>
      </c>
      <c r="E13" s="134" t="s">
        <v>43</v>
      </c>
      <c r="F13" s="134" t="s">
        <v>55</v>
      </c>
      <c r="G13" s="134" t="s">
        <v>79</v>
      </c>
      <c r="H13" s="32"/>
      <c r="I13" s="68" t="s">
        <v>2</v>
      </c>
      <c r="J13" s="98">
        <f aca="true" t="shared" si="2" ref="J13:O13">J14</f>
        <v>12</v>
      </c>
      <c r="K13" s="91">
        <f t="shared" si="2"/>
        <v>0</v>
      </c>
      <c r="L13" s="91">
        <f t="shared" si="2"/>
        <v>0</v>
      </c>
      <c r="M13" s="91">
        <f t="shared" si="2"/>
        <v>0</v>
      </c>
      <c r="N13" s="91">
        <f t="shared" si="2"/>
        <v>0</v>
      </c>
      <c r="O13" s="99">
        <f t="shared" si="2"/>
        <v>12</v>
      </c>
      <c r="P13" s="103">
        <f>P14+P15+P16</f>
        <v>53</v>
      </c>
      <c r="Q13" s="66"/>
      <c r="R13" s="93">
        <f>R14+R15+R16</f>
        <v>5.5</v>
      </c>
      <c r="S13" s="87">
        <f>S14+S15+S16</f>
        <v>20</v>
      </c>
      <c r="T13" s="39"/>
    </row>
    <row r="14" spans="1:20" s="37" customFormat="1" ht="26.25">
      <c r="A14" s="137"/>
      <c r="B14" s="139"/>
      <c r="C14" s="139"/>
      <c r="D14" s="139"/>
      <c r="E14" s="134"/>
      <c r="F14" s="134"/>
      <c r="G14" s="134"/>
      <c r="H14" s="32"/>
      <c r="I14" s="18">
        <v>2013</v>
      </c>
      <c r="J14" s="100">
        <f>K14+L14+M14+N14+O14</f>
        <v>12</v>
      </c>
      <c r="K14" s="86"/>
      <c r="L14" s="86"/>
      <c r="M14" s="86"/>
      <c r="N14" s="86"/>
      <c r="O14" s="101">
        <v>12</v>
      </c>
      <c r="P14" s="100">
        <v>15</v>
      </c>
      <c r="Q14" s="4"/>
      <c r="R14" s="2">
        <v>1.7</v>
      </c>
      <c r="S14" s="35">
        <v>10</v>
      </c>
      <c r="T14" s="36"/>
    </row>
    <row r="15" spans="1:20" s="37" customFormat="1" ht="26.25">
      <c r="A15" s="137"/>
      <c r="B15" s="139"/>
      <c r="C15" s="139"/>
      <c r="D15" s="139"/>
      <c r="E15" s="134"/>
      <c r="F15" s="134"/>
      <c r="G15" s="134"/>
      <c r="H15" s="32"/>
      <c r="I15" s="18">
        <v>2014</v>
      </c>
      <c r="J15" s="100"/>
      <c r="K15" s="86"/>
      <c r="L15" s="86"/>
      <c r="M15" s="86"/>
      <c r="N15" s="86"/>
      <c r="O15" s="101"/>
      <c r="P15" s="100">
        <v>18</v>
      </c>
      <c r="Q15" s="4"/>
      <c r="R15" s="2">
        <v>1.8</v>
      </c>
      <c r="S15" s="35">
        <v>10</v>
      </c>
      <c r="T15" s="36"/>
    </row>
    <row r="16" spans="1:20" s="37" customFormat="1" ht="26.25">
      <c r="A16" s="137"/>
      <c r="B16" s="139"/>
      <c r="C16" s="139"/>
      <c r="D16" s="139"/>
      <c r="E16" s="134"/>
      <c r="F16" s="134"/>
      <c r="G16" s="134"/>
      <c r="H16" s="32"/>
      <c r="I16" s="18">
        <v>2015</v>
      </c>
      <c r="J16" s="100"/>
      <c r="K16" s="86"/>
      <c r="L16" s="86"/>
      <c r="M16" s="86"/>
      <c r="N16" s="86"/>
      <c r="O16" s="101"/>
      <c r="P16" s="100">
        <v>20</v>
      </c>
      <c r="Q16" s="4"/>
      <c r="R16" s="2">
        <v>2</v>
      </c>
      <c r="S16" s="35"/>
      <c r="T16" s="36"/>
    </row>
    <row r="17" spans="1:20" s="37" customFormat="1" ht="26.25">
      <c r="A17" s="137" t="s">
        <v>44</v>
      </c>
      <c r="B17" s="139" t="s">
        <v>57</v>
      </c>
      <c r="C17" s="139" t="s">
        <v>42</v>
      </c>
      <c r="D17" s="139" t="s">
        <v>45</v>
      </c>
      <c r="E17" s="134" t="s">
        <v>46</v>
      </c>
      <c r="F17" s="134" t="s">
        <v>55</v>
      </c>
      <c r="G17" s="134" t="s">
        <v>79</v>
      </c>
      <c r="H17" s="32"/>
      <c r="I17" s="68" t="s">
        <v>2</v>
      </c>
      <c r="J17" s="98">
        <f aca="true" t="shared" si="3" ref="J17:P17">J18+J19+J20</f>
        <v>25</v>
      </c>
      <c r="K17" s="91">
        <f t="shared" si="3"/>
        <v>0</v>
      </c>
      <c r="L17" s="91">
        <f t="shared" si="3"/>
        <v>0</v>
      </c>
      <c r="M17" s="91">
        <f t="shared" si="3"/>
        <v>0</v>
      </c>
      <c r="N17" s="91">
        <f t="shared" si="3"/>
        <v>12.5</v>
      </c>
      <c r="O17" s="99">
        <f t="shared" si="3"/>
        <v>12.5</v>
      </c>
      <c r="P17" s="103">
        <f t="shared" si="3"/>
        <v>53</v>
      </c>
      <c r="Q17" s="66"/>
      <c r="R17" s="93">
        <f>R18+R19+R20</f>
        <v>5.5</v>
      </c>
      <c r="S17" s="87">
        <f>S18+S19+S20</f>
        <v>21</v>
      </c>
      <c r="T17" s="36"/>
    </row>
    <row r="18" spans="1:20" s="37" customFormat="1" ht="26.25">
      <c r="A18" s="137"/>
      <c r="B18" s="135"/>
      <c r="C18" s="139"/>
      <c r="D18" s="139"/>
      <c r="E18" s="135"/>
      <c r="F18" s="135"/>
      <c r="G18" s="135"/>
      <c r="H18" s="32"/>
      <c r="I18" s="18">
        <v>2013</v>
      </c>
      <c r="J18" s="100">
        <f>N18+O18</f>
        <v>10</v>
      </c>
      <c r="K18" s="86"/>
      <c r="L18" s="86"/>
      <c r="M18" s="86"/>
      <c r="N18" s="86">
        <v>5</v>
      </c>
      <c r="O18" s="101">
        <v>5</v>
      </c>
      <c r="P18" s="100">
        <v>15</v>
      </c>
      <c r="Q18" s="4"/>
      <c r="R18" s="2">
        <v>1.7</v>
      </c>
      <c r="S18" s="35">
        <v>7</v>
      </c>
      <c r="T18" s="36"/>
    </row>
    <row r="19" spans="1:20" s="37" customFormat="1" ht="26.25">
      <c r="A19" s="137"/>
      <c r="B19" s="135"/>
      <c r="C19" s="139"/>
      <c r="D19" s="139"/>
      <c r="E19" s="135"/>
      <c r="F19" s="135"/>
      <c r="G19" s="135"/>
      <c r="H19" s="32"/>
      <c r="I19" s="18">
        <v>2014</v>
      </c>
      <c r="J19" s="100">
        <f>N19+O19</f>
        <v>10</v>
      </c>
      <c r="K19" s="86"/>
      <c r="L19" s="86"/>
      <c r="M19" s="86"/>
      <c r="N19" s="86">
        <v>5</v>
      </c>
      <c r="O19" s="101">
        <v>5</v>
      </c>
      <c r="P19" s="100">
        <v>18</v>
      </c>
      <c r="Q19" s="4"/>
      <c r="R19" s="2">
        <v>1.8</v>
      </c>
      <c r="S19" s="35">
        <v>7</v>
      </c>
      <c r="T19" s="36"/>
    </row>
    <row r="20" spans="1:20" s="37" customFormat="1" ht="26.25">
      <c r="A20" s="138"/>
      <c r="B20" s="136"/>
      <c r="C20" s="140"/>
      <c r="D20" s="140"/>
      <c r="E20" s="136"/>
      <c r="F20" s="136"/>
      <c r="G20" s="136"/>
      <c r="H20" s="40"/>
      <c r="I20" s="19">
        <v>2015</v>
      </c>
      <c r="J20" s="100">
        <f>N20+O20</f>
        <v>5</v>
      </c>
      <c r="K20" s="102"/>
      <c r="L20" s="102"/>
      <c r="M20" s="102"/>
      <c r="N20" s="102">
        <v>2.5</v>
      </c>
      <c r="O20" s="112">
        <v>2.5</v>
      </c>
      <c r="P20" s="106">
        <v>20</v>
      </c>
      <c r="Q20" s="41"/>
      <c r="R20" s="6">
        <v>2</v>
      </c>
      <c r="S20" s="42">
        <v>7</v>
      </c>
      <c r="T20" s="36"/>
    </row>
    <row r="21" spans="1:20" s="37" customFormat="1" ht="26.25">
      <c r="A21" s="137" t="s">
        <v>50</v>
      </c>
      <c r="B21" s="139" t="s">
        <v>58</v>
      </c>
      <c r="C21" s="139" t="s">
        <v>42</v>
      </c>
      <c r="D21" s="139" t="s">
        <v>48</v>
      </c>
      <c r="E21" s="134" t="s">
        <v>74</v>
      </c>
      <c r="F21" s="134" t="s">
        <v>66</v>
      </c>
      <c r="G21" s="134" t="s">
        <v>79</v>
      </c>
      <c r="H21" s="32"/>
      <c r="I21" s="68" t="s">
        <v>2</v>
      </c>
      <c r="J21" s="98">
        <f aca="true" t="shared" si="4" ref="J21:P21">J22+J23+J24</f>
        <v>17.8</v>
      </c>
      <c r="K21" s="91">
        <f t="shared" si="4"/>
        <v>0</v>
      </c>
      <c r="L21" s="91">
        <f t="shared" si="4"/>
        <v>0</v>
      </c>
      <c r="M21" s="91">
        <f t="shared" si="4"/>
        <v>0</v>
      </c>
      <c r="N21" s="91">
        <f t="shared" si="4"/>
        <v>8.8</v>
      </c>
      <c r="O21" s="99">
        <f t="shared" si="4"/>
        <v>9</v>
      </c>
      <c r="P21" s="103">
        <f t="shared" si="4"/>
        <v>150</v>
      </c>
      <c r="Q21" s="66"/>
      <c r="R21" s="93">
        <f>R22+R23+R24</f>
        <v>15</v>
      </c>
      <c r="S21" s="87">
        <f>S22+S23+S24</f>
        <v>6</v>
      </c>
      <c r="T21" s="36"/>
    </row>
    <row r="22" spans="1:20" s="37" customFormat="1" ht="26.25">
      <c r="A22" s="137"/>
      <c r="B22" s="135"/>
      <c r="C22" s="139"/>
      <c r="D22" s="139"/>
      <c r="E22" s="135"/>
      <c r="F22" s="135"/>
      <c r="G22" s="135"/>
      <c r="H22" s="32"/>
      <c r="I22" s="18">
        <v>2013</v>
      </c>
      <c r="J22" s="100">
        <f>N22+O22</f>
        <v>5.5</v>
      </c>
      <c r="K22" s="86"/>
      <c r="L22" s="86"/>
      <c r="M22" s="86"/>
      <c r="N22" s="86">
        <v>2.5</v>
      </c>
      <c r="O22" s="101">
        <v>3</v>
      </c>
      <c r="P22" s="100">
        <v>40</v>
      </c>
      <c r="Q22" s="4"/>
      <c r="R22" s="2">
        <v>4</v>
      </c>
      <c r="S22" s="35">
        <v>2</v>
      </c>
      <c r="T22" s="36"/>
    </row>
    <row r="23" spans="1:20" s="37" customFormat="1" ht="26.25">
      <c r="A23" s="137"/>
      <c r="B23" s="135"/>
      <c r="C23" s="139"/>
      <c r="D23" s="139"/>
      <c r="E23" s="135"/>
      <c r="F23" s="135"/>
      <c r="G23" s="135"/>
      <c r="H23" s="32"/>
      <c r="I23" s="18">
        <v>2014</v>
      </c>
      <c r="J23" s="100">
        <f>N23+O23</f>
        <v>5.9</v>
      </c>
      <c r="K23" s="86"/>
      <c r="L23" s="86"/>
      <c r="M23" s="86"/>
      <c r="N23" s="86">
        <v>2.9</v>
      </c>
      <c r="O23" s="101">
        <v>3</v>
      </c>
      <c r="P23" s="100">
        <v>50</v>
      </c>
      <c r="Q23" s="4"/>
      <c r="R23" s="2">
        <v>5</v>
      </c>
      <c r="S23" s="35">
        <v>2</v>
      </c>
      <c r="T23" s="36"/>
    </row>
    <row r="24" spans="1:20" s="37" customFormat="1" ht="26.25">
      <c r="A24" s="138"/>
      <c r="B24" s="136"/>
      <c r="C24" s="140"/>
      <c r="D24" s="140"/>
      <c r="E24" s="136"/>
      <c r="F24" s="136"/>
      <c r="G24" s="136"/>
      <c r="H24" s="40"/>
      <c r="I24" s="19">
        <v>2015</v>
      </c>
      <c r="J24" s="100">
        <f>N24+O24</f>
        <v>6.4</v>
      </c>
      <c r="K24" s="102"/>
      <c r="L24" s="102"/>
      <c r="M24" s="102"/>
      <c r="N24" s="102">
        <v>3.4</v>
      </c>
      <c r="O24" s="112">
        <v>3</v>
      </c>
      <c r="P24" s="106">
        <v>60</v>
      </c>
      <c r="Q24" s="41"/>
      <c r="R24" s="6">
        <v>6</v>
      </c>
      <c r="S24" s="42">
        <v>2</v>
      </c>
      <c r="T24" s="36"/>
    </row>
    <row r="25" spans="1:20" s="37" customFormat="1" ht="26.25">
      <c r="A25" s="137" t="s">
        <v>51</v>
      </c>
      <c r="B25" s="139" t="s">
        <v>59</v>
      </c>
      <c r="C25" s="139" t="s">
        <v>52</v>
      </c>
      <c r="D25" s="139" t="s">
        <v>53</v>
      </c>
      <c r="E25" s="134" t="s">
        <v>54</v>
      </c>
      <c r="F25" s="134" t="s">
        <v>55</v>
      </c>
      <c r="G25" s="134" t="s">
        <v>79</v>
      </c>
      <c r="H25" s="32"/>
      <c r="I25" s="68" t="s">
        <v>2</v>
      </c>
      <c r="J25" s="98">
        <f aca="true" t="shared" si="5" ref="J25:P25">J26+J27+J28</f>
        <v>0.39</v>
      </c>
      <c r="K25" s="91">
        <f t="shared" si="5"/>
        <v>0</v>
      </c>
      <c r="L25" s="91">
        <f t="shared" si="5"/>
        <v>0</v>
      </c>
      <c r="M25" s="91">
        <f t="shared" si="5"/>
        <v>0</v>
      </c>
      <c r="N25" s="91">
        <f t="shared" si="5"/>
        <v>0.39</v>
      </c>
      <c r="O25" s="99">
        <f t="shared" si="5"/>
        <v>0</v>
      </c>
      <c r="P25" s="103">
        <f t="shared" si="5"/>
        <v>14.580000000000002</v>
      </c>
      <c r="Q25" s="104"/>
      <c r="R25" s="105">
        <f>R26+R27+R28</f>
        <v>0.8800000000000001</v>
      </c>
      <c r="S25" s="87">
        <f>S26+S27+S28</f>
        <v>10</v>
      </c>
      <c r="T25" s="36"/>
    </row>
    <row r="26" spans="1:20" s="37" customFormat="1" ht="26.25">
      <c r="A26" s="137"/>
      <c r="B26" s="135"/>
      <c r="C26" s="139"/>
      <c r="D26" s="139"/>
      <c r="E26" s="135"/>
      <c r="F26" s="135"/>
      <c r="G26" s="135"/>
      <c r="H26" s="32"/>
      <c r="I26" s="18">
        <v>2013</v>
      </c>
      <c r="J26" s="100">
        <f>N26+O26</f>
        <v>0.12</v>
      </c>
      <c r="K26" s="86"/>
      <c r="L26" s="86"/>
      <c r="M26" s="86"/>
      <c r="N26" s="86">
        <v>0.12</v>
      </c>
      <c r="O26" s="101"/>
      <c r="P26" s="100">
        <v>4.42</v>
      </c>
      <c r="Q26" s="86"/>
      <c r="R26" s="86">
        <v>0.27</v>
      </c>
      <c r="S26" s="35">
        <v>4</v>
      </c>
      <c r="T26" s="36"/>
    </row>
    <row r="27" spans="1:20" s="37" customFormat="1" ht="26.25">
      <c r="A27" s="137"/>
      <c r="B27" s="135"/>
      <c r="C27" s="139"/>
      <c r="D27" s="139"/>
      <c r="E27" s="135"/>
      <c r="F27" s="135"/>
      <c r="G27" s="135"/>
      <c r="H27" s="32"/>
      <c r="I27" s="18">
        <v>2014</v>
      </c>
      <c r="J27" s="100">
        <f>N27+O27</f>
        <v>0.17</v>
      </c>
      <c r="K27" s="86"/>
      <c r="L27" s="86"/>
      <c r="M27" s="86"/>
      <c r="N27" s="86">
        <v>0.17</v>
      </c>
      <c r="O27" s="101"/>
      <c r="P27" s="100">
        <v>4.86</v>
      </c>
      <c r="Q27" s="86"/>
      <c r="R27" s="86">
        <v>0.29</v>
      </c>
      <c r="S27" s="35">
        <v>3</v>
      </c>
      <c r="T27" s="36"/>
    </row>
    <row r="28" spans="1:20" s="37" customFormat="1" ht="26.25">
      <c r="A28" s="138"/>
      <c r="B28" s="136"/>
      <c r="C28" s="140"/>
      <c r="D28" s="140"/>
      <c r="E28" s="136"/>
      <c r="F28" s="136"/>
      <c r="G28" s="136"/>
      <c r="H28" s="40"/>
      <c r="I28" s="19">
        <v>2015</v>
      </c>
      <c r="J28" s="100">
        <f>N28+O28</f>
        <v>0.1</v>
      </c>
      <c r="K28" s="102"/>
      <c r="L28" s="102"/>
      <c r="M28" s="102"/>
      <c r="N28" s="102">
        <v>0.1</v>
      </c>
      <c r="O28" s="112"/>
      <c r="P28" s="106">
        <v>5.3</v>
      </c>
      <c r="Q28" s="102"/>
      <c r="R28" s="102">
        <v>0.32</v>
      </c>
      <c r="S28" s="42">
        <v>3</v>
      </c>
      <c r="T28" s="36"/>
    </row>
    <row r="29" spans="1:20" s="37" customFormat="1" ht="26.25">
      <c r="A29" s="137" t="s">
        <v>68</v>
      </c>
      <c r="B29" s="139" t="s">
        <v>69</v>
      </c>
      <c r="C29" s="139" t="s">
        <v>52</v>
      </c>
      <c r="D29" s="139" t="s">
        <v>48</v>
      </c>
      <c r="E29" s="134" t="s">
        <v>70</v>
      </c>
      <c r="F29" s="134" t="s">
        <v>55</v>
      </c>
      <c r="G29" s="134" t="s">
        <v>79</v>
      </c>
      <c r="H29" s="32"/>
      <c r="I29" s="68" t="s">
        <v>2</v>
      </c>
      <c r="J29" s="98">
        <f aca="true" t="shared" si="6" ref="J29:P29">J30+J31+J32</f>
        <v>1.2000000000000002</v>
      </c>
      <c r="K29" s="91">
        <f t="shared" si="6"/>
        <v>0</v>
      </c>
      <c r="L29" s="91">
        <f t="shared" si="6"/>
        <v>0</v>
      </c>
      <c r="M29" s="91">
        <f t="shared" si="6"/>
        <v>0</v>
      </c>
      <c r="N29" s="91">
        <f t="shared" si="6"/>
        <v>1.2000000000000002</v>
      </c>
      <c r="O29" s="99">
        <f t="shared" si="6"/>
        <v>0</v>
      </c>
      <c r="P29" s="103">
        <f t="shared" si="6"/>
        <v>4.2</v>
      </c>
      <c r="Q29" s="104"/>
      <c r="R29" s="105">
        <f>R30+R31+R32</f>
        <v>0.8200000000000001</v>
      </c>
      <c r="S29" s="87">
        <f>S30+S31+S32</f>
        <v>6</v>
      </c>
      <c r="T29" s="36"/>
    </row>
    <row r="30" spans="1:20" s="37" customFormat="1" ht="26.25">
      <c r="A30" s="137"/>
      <c r="B30" s="135"/>
      <c r="C30" s="139"/>
      <c r="D30" s="139"/>
      <c r="E30" s="135"/>
      <c r="F30" s="135"/>
      <c r="G30" s="135"/>
      <c r="H30" s="32"/>
      <c r="I30" s="18">
        <v>2013</v>
      </c>
      <c r="J30" s="100">
        <f>N30+O30</f>
        <v>0.4</v>
      </c>
      <c r="K30" s="86"/>
      <c r="L30" s="86"/>
      <c r="M30" s="86"/>
      <c r="N30" s="86">
        <v>0.4</v>
      </c>
      <c r="O30" s="101"/>
      <c r="P30" s="100">
        <v>1.12</v>
      </c>
      <c r="Q30" s="86"/>
      <c r="R30" s="86">
        <v>0.2</v>
      </c>
      <c r="S30" s="35">
        <v>5</v>
      </c>
      <c r="T30" s="36"/>
    </row>
    <row r="31" spans="1:20" s="37" customFormat="1" ht="26.25">
      <c r="A31" s="137"/>
      <c r="B31" s="135"/>
      <c r="C31" s="139"/>
      <c r="D31" s="139"/>
      <c r="E31" s="135"/>
      <c r="F31" s="135"/>
      <c r="G31" s="135"/>
      <c r="H31" s="32"/>
      <c r="I31" s="18">
        <v>2014</v>
      </c>
      <c r="J31" s="100">
        <f>N31+O31</f>
        <v>0.4</v>
      </c>
      <c r="K31" s="86"/>
      <c r="L31" s="86"/>
      <c r="M31" s="86"/>
      <c r="N31" s="86">
        <v>0.4</v>
      </c>
      <c r="O31" s="101"/>
      <c r="P31" s="100">
        <v>1.38</v>
      </c>
      <c r="Q31" s="86"/>
      <c r="R31" s="86">
        <v>0.22</v>
      </c>
      <c r="S31" s="35">
        <v>1</v>
      </c>
      <c r="T31" s="36"/>
    </row>
    <row r="32" spans="1:20" s="37" customFormat="1" ht="26.25">
      <c r="A32" s="138"/>
      <c r="B32" s="136"/>
      <c r="C32" s="140"/>
      <c r="D32" s="140"/>
      <c r="E32" s="136"/>
      <c r="F32" s="136"/>
      <c r="G32" s="136"/>
      <c r="H32" s="40"/>
      <c r="I32" s="19">
        <v>2015</v>
      </c>
      <c r="J32" s="100">
        <f>N32+O32</f>
        <v>0.4</v>
      </c>
      <c r="K32" s="102"/>
      <c r="L32" s="102"/>
      <c r="M32" s="102"/>
      <c r="N32" s="102">
        <v>0.4</v>
      </c>
      <c r="O32" s="112"/>
      <c r="P32" s="106">
        <v>1.7</v>
      </c>
      <c r="Q32" s="102"/>
      <c r="R32" s="102">
        <v>0.4</v>
      </c>
      <c r="S32" s="42"/>
      <c r="T32" s="36"/>
    </row>
    <row r="33" spans="1:20" s="37" customFormat="1" ht="26.25">
      <c r="A33" s="137" t="s">
        <v>71</v>
      </c>
      <c r="B33" s="139" t="s">
        <v>72</v>
      </c>
      <c r="C33" s="139" t="s">
        <v>52</v>
      </c>
      <c r="D33" s="139" t="s">
        <v>48</v>
      </c>
      <c r="E33" s="134" t="s">
        <v>73</v>
      </c>
      <c r="F33" s="134" t="s">
        <v>55</v>
      </c>
      <c r="G33" s="134" t="s">
        <v>79</v>
      </c>
      <c r="H33" s="32"/>
      <c r="I33" s="68" t="s">
        <v>2</v>
      </c>
      <c r="J33" s="98">
        <f aca="true" t="shared" si="7" ref="J33:P33">J34+J35+J36</f>
        <v>1.0999999999999999</v>
      </c>
      <c r="K33" s="91">
        <f t="shared" si="7"/>
        <v>0</v>
      </c>
      <c r="L33" s="91">
        <f t="shared" si="7"/>
        <v>0</v>
      </c>
      <c r="M33" s="91">
        <f t="shared" si="7"/>
        <v>0</v>
      </c>
      <c r="N33" s="91">
        <f t="shared" si="7"/>
        <v>0.8</v>
      </c>
      <c r="O33" s="99">
        <f t="shared" si="7"/>
        <v>0.3</v>
      </c>
      <c r="P33" s="103">
        <f t="shared" si="7"/>
        <v>18.759999999999998</v>
      </c>
      <c r="Q33" s="104"/>
      <c r="R33" s="105">
        <f>R34+R35+R36</f>
        <v>1.18</v>
      </c>
      <c r="S33" s="87">
        <f>S34+S35+S36</f>
        <v>8</v>
      </c>
      <c r="T33" s="36"/>
    </row>
    <row r="34" spans="1:20" s="37" customFormat="1" ht="26.25">
      <c r="A34" s="137"/>
      <c r="B34" s="135"/>
      <c r="C34" s="139"/>
      <c r="D34" s="139"/>
      <c r="E34" s="135"/>
      <c r="F34" s="135"/>
      <c r="G34" s="135"/>
      <c r="H34" s="32"/>
      <c r="I34" s="18">
        <v>2013</v>
      </c>
      <c r="J34" s="100">
        <f>N34+O34</f>
        <v>0.7</v>
      </c>
      <c r="K34" s="86"/>
      <c r="L34" s="86"/>
      <c r="M34" s="86"/>
      <c r="N34" s="86">
        <v>0.4</v>
      </c>
      <c r="O34" s="101">
        <v>0.3</v>
      </c>
      <c r="P34" s="100">
        <v>5.76</v>
      </c>
      <c r="Q34" s="86"/>
      <c r="R34" s="86">
        <v>0.364</v>
      </c>
      <c r="S34" s="35">
        <v>2</v>
      </c>
      <c r="T34" s="36"/>
    </row>
    <row r="35" spans="1:20" s="37" customFormat="1" ht="26.25">
      <c r="A35" s="137"/>
      <c r="B35" s="135"/>
      <c r="C35" s="139"/>
      <c r="D35" s="139"/>
      <c r="E35" s="135"/>
      <c r="F35" s="135"/>
      <c r="G35" s="135"/>
      <c r="H35" s="32"/>
      <c r="I35" s="18">
        <v>2014</v>
      </c>
      <c r="J35" s="100">
        <f>N35+O35</f>
        <v>0.2</v>
      </c>
      <c r="K35" s="86"/>
      <c r="L35" s="86"/>
      <c r="M35" s="86"/>
      <c r="N35" s="86">
        <v>0.2</v>
      </c>
      <c r="O35" s="101"/>
      <c r="P35" s="100">
        <v>6.19</v>
      </c>
      <c r="Q35" s="86"/>
      <c r="R35" s="86">
        <v>0.386</v>
      </c>
      <c r="S35" s="35">
        <v>4</v>
      </c>
      <c r="T35" s="36"/>
    </row>
    <row r="36" spans="1:20" s="37" customFormat="1" ht="26.25">
      <c r="A36" s="138"/>
      <c r="B36" s="136"/>
      <c r="C36" s="140"/>
      <c r="D36" s="140"/>
      <c r="E36" s="136"/>
      <c r="F36" s="136"/>
      <c r="G36" s="136"/>
      <c r="H36" s="40"/>
      <c r="I36" s="19">
        <v>2015</v>
      </c>
      <c r="J36" s="100">
        <f>N36+O36</f>
        <v>0.2</v>
      </c>
      <c r="K36" s="102"/>
      <c r="L36" s="102"/>
      <c r="M36" s="102"/>
      <c r="N36" s="102">
        <v>0.2</v>
      </c>
      <c r="O36" s="112"/>
      <c r="P36" s="106">
        <v>6.81</v>
      </c>
      <c r="Q36" s="102"/>
      <c r="R36" s="102">
        <v>0.43</v>
      </c>
      <c r="S36" s="42">
        <v>2</v>
      </c>
      <c r="T36" s="36"/>
    </row>
    <row r="37" spans="1:20" s="37" customFormat="1" ht="26.25">
      <c r="A37" s="137" t="s">
        <v>77</v>
      </c>
      <c r="B37" s="139" t="s">
        <v>76</v>
      </c>
      <c r="C37" s="139" t="s">
        <v>42</v>
      </c>
      <c r="D37" s="139" t="s">
        <v>39</v>
      </c>
      <c r="E37" s="134" t="s">
        <v>75</v>
      </c>
      <c r="F37" s="134" t="s">
        <v>55</v>
      </c>
      <c r="G37" s="134" t="s">
        <v>79</v>
      </c>
      <c r="H37" s="32"/>
      <c r="I37" s="68" t="s">
        <v>2</v>
      </c>
      <c r="J37" s="98">
        <f aca="true" t="shared" si="8" ref="J37:P37">J38+J39+J40</f>
        <v>30</v>
      </c>
      <c r="K37" s="91">
        <f t="shared" si="8"/>
        <v>0</v>
      </c>
      <c r="L37" s="91">
        <f t="shared" si="8"/>
        <v>0</v>
      </c>
      <c r="M37" s="91">
        <f t="shared" si="8"/>
        <v>0</v>
      </c>
      <c r="N37" s="91">
        <f t="shared" si="8"/>
        <v>0</v>
      </c>
      <c r="O37" s="99">
        <f t="shared" si="8"/>
        <v>30</v>
      </c>
      <c r="P37" s="103">
        <f t="shared" si="8"/>
        <v>220</v>
      </c>
      <c r="Q37" s="104"/>
      <c r="R37" s="105">
        <f>R38+R39+R40</f>
        <v>22</v>
      </c>
      <c r="S37" s="87">
        <f>S38+S39+S40</f>
        <v>90</v>
      </c>
      <c r="T37" s="36"/>
    </row>
    <row r="38" spans="1:20" s="37" customFormat="1" ht="26.25">
      <c r="A38" s="137"/>
      <c r="B38" s="135"/>
      <c r="C38" s="139"/>
      <c r="D38" s="139"/>
      <c r="E38" s="135"/>
      <c r="F38" s="135"/>
      <c r="G38" s="135"/>
      <c r="H38" s="32"/>
      <c r="I38" s="18">
        <v>2013</v>
      </c>
      <c r="J38" s="100">
        <f>N38+O38</f>
        <v>30</v>
      </c>
      <c r="K38" s="86"/>
      <c r="L38" s="86"/>
      <c r="M38" s="86"/>
      <c r="N38" s="86"/>
      <c r="O38" s="101">
        <v>30</v>
      </c>
      <c r="P38" s="100">
        <v>25</v>
      </c>
      <c r="Q38" s="86"/>
      <c r="R38" s="86">
        <v>2.5</v>
      </c>
      <c r="S38" s="35">
        <v>60</v>
      </c>
      <c r="T38" s="36"/>
    </row>
    <row r="39" spans="1:20" s="37" customFormat="1" ht="26.25">
      <c r="A39" s="137"/>
      <c r="B39" s="135"/>
      <c r="C39" s="139"/>
      <c r="D39" s="139"/>
      <c r="E39" s="135"/>
      <c r="F39" s="135"/>
      <c r="G39" s="135"/>
      <c r="H39" s="32"/>
      <c r="I39" s="18">
        <v>2014</v>
      </c>
      <c r="J39" s="100">
        <f>N39+O39</f>
        <v>0</v>
      </c>
      <c r="K39" s="86"/>
      <c r="L39" s="86"/>
      <c r="M39" s="86"/>
      <c r="N39" s="86"/>
      <c r="O39" s="101">
        <v>0</v>
      </c>
      <c r="P39" s="100">
        <v>85</v>
      </c>
      <c r="Q39" s="86"/>
      <c r="R39" s="86">
        <v>8.5</v>
      </c>
      <c r="S39" s="35">
        <v>30</v>
      </c>
      <c r="T39" s="36"/>
    </row>
    <row r="40" spans="1:20" s="37" customFormat="1" ht="27" thickBot="1">
      <c r="A40" s="138"/>
      <c r="B40" s="136"/>
      <c r="C40" s="140"/>
      <c r="D40" s="140"/>
      <c r="E40" s="136"/>
      <c r="F40" s="136"/>
      <c r="G40" s="136"/>
      <c r="H40" s="40"/>
      <c r="I40" s="19">
        <v>2015</v>
      </c>
      <c r="J40" s="100">
        <f>N40+O40</f>
        <v>0</v>
      </c>
      <c r="K40" s="102"/>
      <c r="L40" s="102"/>
      <c r="M40" s="102"/>
      <c r="N40" s="102"/>
      <c r="O40" s="112"/>
      <c r="P40" s="106">
        <v>110</v>
      </c>
      <c r="Q40" s="102"/>
      <c r="R40" s="102">
        <v>11</v>
      </c>
      <c r="S40" s="35">
        <v>0</v>
      </c>
      <c r="T40" s="36"/>
    </row>
    <row r="41" spans="1:20" s="37" customFormat="1" ht="26.25">
      <c r="A41" s="191" t="s">
        <v>16</v>
      </c>
      <c r="B41" s="192"/>
      <c r="C41" s="192"/>
      <c r="D41" s="192"/>
      <c r="E41" s="192"/>
      <c r="F41" s="192"/>
      <c r="G41" s="192"/>
      <c r="H41" s="43"/>
      <c r="I41" s="69" t="s">
        <v>2</v>
      </c>
      <c r="J41" s="109">
        <f aca="true" t="shared" si="9" ref="J41:R41">J42+J43+J44</f>
        <v>162.48999999999998</v>
      </c>
      <c r="K41" s="97">
        <f t="shared" si="9"/>
        <v>0</v>
      </c>
      <c r="L41" s="97">
        <f t="shared" si="9"/>
        <v>0</v>
      </c>
      <c r="M41" s="97">
        <f t="shared" si="9"/>
        <v>0</v>
      </c>
      <c r="N41" s="97">
        <f t="shared" si="9"/>
        <v>38.69</v>
      </c>
      <c r="O41" s="110">
        <f t="shared" si="9"/>
        <v>123.8</v>
      </c>
      <c r="P41" s="109">
        <f>P42+P43+P44</f>
        <v>2573.54</v>
      </c>
      <c r="Q41" s="72">
        <f t="shared" si="9"/>
        <v>0</v>
      </c>
      <c r="R41" s="97">
        <f t="shared" si="9"/>
        <v>245.38</v>
      </c>
      <c r="S41" s="72">
        <f>S42+S43+S44</f>
        <v>224</v>
      </c>
      <c r="T41" s="36"/>
    </row>
    <row r="42" spans="1:20" s="37" customFormat="1" ht="26.25">
      <c r="A42" s="193"/>
      <c r="B42" s="194"/>
      <c r="C42" s="194"/>
      <c r="D42" s="194"/>
      <c r="E42" s="194"/>
      <c r="F42" s="194"/>
      <c r="G42" s="194"/>
      <c r="H42" s="32"/>
      <c r="I42" s="18">
        <v>2013</v>
      </c>
      <c r="J42" s="100">
        <f>K42+L42+M42+N42+O42</f>
        <v>103.72</v>
      </c>
      <c r="K42" s="86">
        <f>K6+K10+K14+K18+K22+K26</f>
        <v>0</v>
      </c>
      <c r="L42" s="86">
        <f>L6+L10+L14+L18+L22+L26</f>
        <v>0</v>
      </c>
      <c r="M42" s="86">
        <f>M6+M10+M14+M18+M22+M26</f>
        <v>0</v>
      </c>
      <c r="N42" s="86">
        <f>N6+N10+N14+N18+N22+N26+N30+N34+N38</f>
        <v>13.42</v>
      </c>
      <c r="O42" s="86">
        <f>O6+O10+O14+O18+O22+O26+O30+O34+O38</f>
        <v>90.3</v>
      </c>
      <c r="P42" s="100">
        <f>P6+P10+P14+P18+P22+P26+P30+P34+P38</f>
        <v>376.3</v>
      </c>
      <c r="Q42" s="4">
        <f>Q6+Q10+Q14+Q18</f>
        <v>0</v>
      </c>
      <c r="R42" s="86">
        <f aca="true" t="shared" si="10" ref="R42:S44">R6+R10+R14+R18+R22+R26+R30+R34+R38</f>
        <v>38.734</v>
      </c>
      <c r="S42" s="4">
        <f t="shared" si="10"/>
        <v>115</v>
      </c>
      <c r="T42" s="36"/>
    </row>
    <row r="43" spans="1:20" s="37" customFormat="1" ht="26.25">
      <c r="A43" s="193"/>
      <c r="B43" s="194"/>
      <c r="C43" s="194"/>
      <c r="D43" s="194"/>
      <c r="E43" s="194"/>
      <c r="F43" s="194"/>
      <c r="G43" s="194"/>
      <c r="H43" s="32"/>
      <c r="I43" s="18">
        <v>2014</v>
      </c>
      <c r="J43" s="100">
        <f>K43+L43+M43+N43+O43</f>
        <v>41.67</v>
      </c>
      <c r="K43" s="86">
        <f aca="true" t="shared" si="11" ref="K43:M44">K7+K11+K15+K19+K23+K27</f>
        <v>0</v>
      </c>
      <c r="L43" s="86">
        <f t="shared" si="11"/>
        <v>0</v>
      </c>
      <c r="M43" s="86">
        <f t="shared" si="11"/>
        <v>0</v>
      </c>
      <c r="N43" s="86">
        <f aca="true" t="shared" si="12" ref="N43:P44">N7+N11+N15+N19+N23+N27+N31+N35+N39</f>
        <v>13.67</v>
      </c>
      <c r="O43" s="86">
        <f t="shared" si="12"/>
        <v>28</v>
      </c>
      <c r="P43" s="100">
        <f t="shared" si="12"/>
        <v>913.4300000000001</v>
      </c>
      <c r="Q43" s="4">
        <f>Q7+Q11+Q15+Q19</f>
        <v>0</v>
      </c>
      <c r="R43" s="86">
        <f t="shared" si="10"/>
        <v>84.59599999999999</v>
      </c>
      <c r="S43" s="4">
        <f t="shared" si="10"/>
        <v>83</v>
      </c>
      <c r="T43" s="36"/>
    </row>
    <row r="44" spans="1:20" s="37" customFormat="1" ht="27" thickBot="1">
      <c r="A44" s="195"/>
      <c r="B44" s="196"/>
      <c r="C44" s="196"/>
      <c r="D44" s="196"/>
      <c r="E44" s="196"/>
      <c r="F44" s="196"/>
      <c r="G44" s="196"/>
      <c r="H44" s="44"/>
      <c r="I44" s="45">
        <v>2015</v>
      </c>
      <c r="J44" s="106">
        <f>K44+L44+M44+N44+O44</f>
        <v>17.1</v>
      </c>
      <c r="K44" s="102">
        <f t="shared" si="11"/>
        <v>0</v>
      </c>
      <c r="L44" s="102">
        <f t="shared" si="11"/>
        <v>0</v>
      </c>
      <c r="M44" s="102">
        <f t="shared" si="11"/>
        <v>0</v>
      </c>
      <c r="N44" s="102">
        <f t="shared" si="12"/>
        <v>11.6</v>
      </c>
      <c r="O44" s="102">
        <f t="shared" si="12"/>
        <v>5.5</v>
      </c>
      <c r="P44" s="106">
        <f t="shared" si="12"/>
        <v>1283.81</v>
      </c>
      <c r="Q44" s="41">
        <f>Q8+Q12+Q16+Q20</f>
        <v>0</v>
      </c>
      <c r="R44" s="102">
        <f t="shared" si="10"/>
        <v>122.05000000000001</v>
      </c>
      <c r="S44" s="41">
        <f t="shared" si="10"/>
        <v>26</v>
      </c>
      <c r="T44" s="36"/>
    </row>
    <row r="45" spans="1:20" s="37" customFormat="1" ht="26.25">
      <c r="A45" s="141" t="s">
        <v>19</v>
      </c>
      <c r="B45" s="142"/>
      <c r="C45" s="142"/>
      <c r="D45" s="142"/>
      <c r="E45" s="142"/>
      <c r="F45" s="142"/>
      <c r="G45" s="143"/>
      <c r="H45" s="30"/>
      <c r="I45" s="68" t="s">
        <v>2</v>
      </c>
      <c r="J45" s="109">
        <f aca="true" t="shared" si="13" ref="J45:S45">J46+J47+J48</f>
        <v>87.49</v>
      </c>
      <c r="K45" s="97">
        <f t="shared" si="13"/>
        <v>0</v>
      </c>
      <c r="L45" s="97">
        <f t="shared" si="13"/>
        <v>0</v>
      </c>
      <c r="M45" s="97">
        <f t="shared" si="13"/>
        <v>0</v>
      </c>
      <c r="N45" s="97">
        <f t="shared" si="13"/>
        <v>23.69</v>
      </c>
      <c r="O45" s="110">
        <f t="shared" si="13"/>
        <v>63.8</v>
      </c>
      <c r="P45" s="109">
        <f t="shared" si="13"/>
        <v>513.54</v>
      </c>
      <c r="Q45" s="72">
        <f t="shared" si="13"/>
        <v>0</v>
      </c>
      <c r="R45" s="97">
        <f t="shared" si="13"/>
        <v>50.879999999999995</v>
      </c>
      <c r="S45" s="72">
        <f t="shared" si="13"/>
        <v>161</v>
      </c>
      <c r="T45" s="36"/>
    </row>
    <row r="46" spans="1:20" s="37" customFormat="1" ht="26.25">
      <c r="A46" s="144"/>
      <c r="B46" s="145"/>
      <c r="C46" s="145"/>
      <c r="D46" s="145"/>
      <c r="E46" s="145"/>
      <c r="F46" s="145"/>
      <c r="G46" s="146"/>
      <c r="H46" s="32"/>
      <c r="I46" s="18">
        <v>2013</v>
      </c>
      <c r="J46" s="100">
        <f aca="true" t="shared" si="14" ref="J46:P46">J14+J18+J22+J26+J30+J34+J38</f>
        <v>58.72</v>
      </c>
      <c r="K46" s="86">
        <f t="shared" si="14"/>
        <v>0</v>
      </c>
      <c r="L46" s="86">
        <f t="shared" si="14"/>
        <v>0</v>
      </c>
      <c r="M46" s="86">
        <f t="shared" si="14"/>
        <v>0</v>
      </c>
      <c r="N46" s="86">
        <f t="shared" si="14"/>
        <v>8.42</v>
      </c>
      <c r="O46" s="101">
        <f t="shared" si="14"/>
        <v>50.3</v>
      </c>
      <c r="P46" s="100">
        <f t="shared" si="14"/>
        <v>106.30000000000001</v>
      </c>
      <c r="Q46" s="4">
        <f>Q14+Q18</f>
        <v>0</v>
      </c>
      <c r="R46" s="86">
        <f aca="true" t="shared" si="15" ref="R46:S48">R14+R18+R22+R26+R30+R34+R38</f>
        <v>10.734</v>
      </c>
      <c r="S46" s="4">
        <f>S14+S18+S22+S26+S30+S34+S38</f>
        <v>90</v>
      </c>
      <c r="T46" s="36"/>
    </row>
    <row r="47" spans="1:20" s="37" customFormat="1" ht="26.25">
      <c r="A47" s="144"/>
      <c r="B47" s="145"/>
      <c r="C47" s="145"/>
      <c r="D47" s="145"/>
      <c r="E47" s="145"/>
      <c r="F47" s="145"/>
      <c r="G47" s="146"/>
      <c r="H47" s="32"/>
      <c r="I47" s="18">
        <v>2014</v>
      </c>
      <c r="J47" s="100">
        <f aca="true" t="shared" si="16" ref="J47:O48">J15+J19+J23+J27+J31+J35+J39</f>
        <v>16.669999999999998</v>
      </c>
      <c r="K47" s="86">
        <f t="shared" si="16"/>
        <v>0</v>
      </c>
      <c r="L47" s="86">
        <f t="shared" si="16"/>
        <v>0</v>
      </c>
      <c r="M47" s="86">
        <f t="shared" si="16"/>
        <v>0</v>
      </c>
      <c r="N47" s="86">
        <f t="shared" si="16"/>
        <v>8.67</v>
      </c>
      <c r="O47" s="101">
        <f t="shared" si="16"/>
        <v>8</v>
      </c>
      <c r="P47" s="100">
        <f>P15+P19+P23+P27+P31+P35+P39</f>
        <v>183.43</v>
      </c>
      <c r="Q47" s="4">
        <f>Q15+Q19</f>
        <v>0</v>
      </c>
      <c r="R47" s="86">
        <f t="shared" si="15"/>
        <v>17.996</v>
      </c>
      <c r="S47" s="4">
        <f t="shared" si="15"/>
        <v>57</v>
      </c>
      <c r="T47" s="36"/>
    </row>
    <row r="48" spans="1:20" s="37" customFormat="1" ht="27" thickBot="1">
      <c r="A48" s="147"/>
      <c r="B48" s="148"/>
      <c r="C48" s="148"/>
      <c r="D48" s="148"/>
      <c r="E48" s="148"/>
      <c r="F48" s="148"/>
      <c r="G48" s="149"/>
      <c r="H48" s="44"/>
      <c r="I48" s="45">
        <v>2015</v>
      </c>
      <c r="J48" s="100">
        <f t="shared" si="16"/>
        <v>12.1</v>
      </c>
      <c r="K48" s="86">
        <f t="shared" si="16"/>
        <v>0</v>
      </c>
      <c r="L48" s="86">
        <f t="shared" si="16"/>
        <v>0</v>
      </c>
      <c r="M48" s="86">
        <f t="shared" si="16"/>
        <v>0</v>
      </c>
      <c r="N48" s="86">
        <f t="shared" si="16"/>
        <v>6.6000000000000005</v>
      </c>
      <c r="O48" s="101">
        <f t="shared" si="16"/>
        <v>5.5</v>
      </c>
      <c r="P48" s="100">
        <f>P16+P20+P24+P28+P32+P36+P40</f>
        <v>223.81</v>
      </c>
      <c r="Q48" s="7">
        <f>Q16+Q20</f>
        <v>0</v>
      </c>
      <c r="R48" s="86">
        <f t="shared" si="15"/>
        <v>22.15</v>
      </c>
      <c r="S48" s="4">
        <f t="shared" si="15"/>
        <v>14</v>
      </c>
      <c r="T48" s="36"/>
    </row>
    <row r="49" spans="1:20" s="37" customFormat="1" ht="30.75" thickBot="1">
      <c r="A49" s="188" t="s">
        <v>12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90"/>
      <c r="T49" s="36"/>
    </row>
    <row r="50" spans="1:27" s="37" customFormat="1" ht="48.75" customHeight="1">
      <c r="A50" s="137" t="s">
        <v>15</v>
      </c>
      <c r="B50" s="139" t="s">
        <v>64</v>
      </c>
      <c r="C50" s="139"/>
      <c r="D50" s="139"/>
      <c r="E50" s="139" t="s">
        <v>49</v>
      </c>
      <c r="F50" s="139" t="s">
        <v>55</v>
      </c>
      <c r="G50" s="134" t="s">
        <v>97</v>
      </c>
      <c r="H50" s="9"/>
      <c r="I50" s="68" t="s">
        <v>2</v>
      </c>
      <c r="J50" s="109">
        <f aca="true" t="shared" si="17" ref="J50:P50">J51+J52+J53</f>
        <v>46.2</v>
      </c>
      <c r="K50" s="97">
        <f t="shared" si="17"/>
        <v>0.30000000000000004</v>
      </c>
      <c r="L50" s="97">
        <f t="shared" si="17"/>
        <v>0.8999999999999999</v>
      </c>
      <c r="M50" s="97">
        <f t="shared" si="17"/>
        <v>0</v>
      </c>
      <c r="N50" s="97">
        <f t="shared" si="17"/>
        <v>31</v>
      </c>
      <c r="O50" s="110">
        <f t="shared" si="17"/>
        <v>14</v>
      </c>
      <c r="P50" s="103">
        <f t="shared" si="17"/>
        <v>79</v>
      </c>
      <c r="Q50" s="66"/>
      <c r="R50" s="93">
        <f>R51+R52+R53</f>
        <v>7.8</v>
      </c>
      <c r="S50" s="87">
        <f>S51+S52+S53</f>
        <v>1</v>
      </c>
      <c r="T50" s="36"/>
      <c r="AA50" s="3">
        <f>SUM(U50:Z50)</f>
        <v>0</v>
      </c>
    </row>
    <row r="51" spans="1:27" s="37" customFormat="1" ht="51" customHeight="1">
      <c r="A51" s="137"/>
      <c r="B51" s="139"/>
      <c r="C51" s="139"/>
      <c r="D51" s="139"/>
      <c r="E51" s="139"/>
      <c r="F51" s="139"/>
      <c r="G51" s="134"/>
      <c r="H51" s="9"/>
      <c r="I51" s="18">
        <v>2013</v>
      </c>
      <c r="J51" s="100">
        <f>K51+L51+M51+N51+O51</f>
        <v>15.4</v>
      </c>
      <c r="K51" s="86">
        <v>0.1</v>
      </c>
      <c r="L51" s="86">
        <v>0.3</v>
      </c>
      <c r="M51" s="86"/>
      <c r="N51" s="86">
        <v>10</v>
      </c>
      <c r="O51" s="101">
        <v>5</v>
      </c>
      <c r="P51" s="100">
        <v>25</v>
      </c>
      <c r="Q51" s="86"/>
      <c r="R51" s="86">
        <v>2.5</v>
      </c>
      <c r="S51" s="35"/>
      <c r="T51" s="36"/>
      <c r="AA51" s="3">
        <f>SUM(U51:Z51)</f>
        <v>0</v>
      </c>
    </row>
    <row r="52" spans="1:27" s="37" customFormat="1" ht="42" customHeight="1">
      <c r="A52" s="137"/>
      <c r="B52" s="139"/>
      <c r="C52" s="139"/>
      <c r="D52" s="139"/>
      <c r="E52" s="139"/>
      <c r="F52" s="139"/>
      <c r="G52" s="134"/>
      <c r="H52" s="9"/>
      <c r="I52" s="18">
        <v>2014</v>
      </c>
      <c r="J52" s="100">
        <f>K52+L52+M52+N52+O52</f>
        <v>15.4</v>
      </c>
      <c r="K52" s="86">
        <v>0.1</v>
      </c>
      <c r="L52" s="86">
        <v>0.3</v>
      </c>
      <c r="M52" s="86"/>
      <c r="N52" s="86">
        <v>10</v>
      </c>
      <c r="O52" s="101">
        <v>5</v>
      </c>
      <c r="P52" s="100">
        <v>26.2</v>
      </c>
      <c r="Q52" s="86"/>
      <c r="R52" s="86">
        <v>2.6</v>
      </c>
      <c r="S52" s="85">
        <v>1</v>
      </c>
      <c r="T52" s="36"/>
      <c r="AA52" s="3"/>
    </row>
    <row r="53" spans="1:27" s="37" customFormat="1" ht="33.75" thickBot="1">
      <c r="A53" s="137"/>
      <c r="B53" s="139"/>
      <c r="C53" s="139"/>
      <c r="D53" s="139"/>
      <c r="E53" s="139"/>
      <c r="F53" s="139"/>
      <c r="G53" s="134"/>
      <c r="H53" s="9"/>
      <c r="I53" s="19">
        <v>2015</v>
      </c>
      <c r="J53" s="106">
        <f>K53+L53+M53+N53+O53</f>
        <v>15.4</v>
      </c>
      <c r="K53" s="102">
        <v>0.1</v>
      </c>
      <c r="L53" s="102">
        <v>0.3</v>
      </c>
      <c r="M53" s="102"/>
      <c r="N53" s="102">
        <v>11</v>
      </c>
      <c r="O53" s="112">
        <v>4</v>
      </c>
      <c r="P53" s="106">
        <v>27.8</v>
      </c>
      <c r="Q53" s="102"/>
      <c r="R53" s="102">
        <v>2.7</v>
      </c>
      <c r="S53" s="42"/>
      <c r="T53" s="36"/>
      <c r="AA53" s="3"/>
    </row>
    <row r="54" spans="1:27" s="37" customFormat="1" ht="33">
      <c r="A54" s="137" t="s">
        <v>15</v>
      </c>
      <c r="B54" s="139" t="s">
        <v>63</v>
      </c>
      <c r="C54" s="139"/>
      <c r="D54" s="139"/>
      <c r="E54" s="139" t="s">
        <v>65</v>
      </c>
      <c r="F54" s="139" t="s">
        <v>55</v>
      </c>
      <c r="G54" s="134" t="s">
        <v>97</v>
      </c>
      <c r="H54" s="9"/>
      <c r="I54" s="69" t="s">
        <v>2</v>
      </c>
      <c r="J54" s="109">
        <f aca="true" t="shared" si="18" ref="J54:P54">J55+J56+J57</f>
        <v>24</v>
      </c>
      <c r="K54" s="97">
        <f t="shared" si="18"/>
        <v>0</v>
      </c>
      <c r="L54" s="97">
        <f t="shared" si="18"/>
        <v>9.1</v>
      </c>
      <c r="M54" s="97">
        <f t="shared" si="18"/>
        <v>0</v>
      </c>
      <c r="N54" s="97">
        <f t="shared" si="18"/>
        <v>10.8</v>
      </c>
      <c r="O54" s="110">
        <f t="shared" si="18"/>
        <v>4.1</v>
      </c>
      <c r="P54" s="109">
        <f t="shared" si="18"/>
        <v>180</v>
      </c>
      <c r="Q54" s="72"/>
      <c r="R54" s="133">
        <f>R55+R56+R57</f>
        <v>18</v>
      </c>
      <c r="S54" s="108">
        <f>S55+S56+S57</f>
        <v>2</v>
      </c>
      <c r="T54" s="36"/>
      <c r="AA54" s="3">
        <f>SUM(U54:Z54)</f>
        <v>0</v>
      </c>
    </row>
    <row r="55" spans="1:27" s="37" customFormat="1" ht="33">
      <c r="A55" s="137"/>
      <c r="B55" s="139"/>
      <c r="C55" s="139"/>
      <c r="D55" s="139"/>
      <c r="E55" s="139"/>
      <c r="F55" s="139"/>
      <c r="G55" s="134"/>
      <c r="H55" s="9"/>
      <c r="I55" s="18">
        <v>2013</v>
      </c>
      <c r="J55" s="100">
        <f>K55+L55+M55+N55+O55</f>
        <v>7.499999999999999</v>
      </c>
      <c r="K55" s="86"/>
      <c r="L55" s="86">
        <v>2.9</v>
      </c>
      <c r="M55" s="86"/>
      <c r="N55" s="86">
        <v>3.3</v>
      </c>
      <c r="O55" s="101">
        <v>1.3</v>
      </c>
      <c r="P55" s="100">
        <v>57</v>
      </c>
      <c r="Q55" s="86"/>
      <c r="R55" s="86">
        <v>5.7</v>
      </c>
      <c r="S55" s="35">
        <v>1</v>
      </c>
      <c r="T55" s="36"/>
      <c r="AA55" s="3">
        <f>SUM(U55:Z55)</f>
        <v>0</v>
      </c>
    </row>
    <row r="56" spans="1:27" s="37" customFormat="1" ht="33">
      <c r="A56" s="137"/>
      <c r="B56" s="139"/>
      <c r="C56" s="139"/>
      <c r="D56" s="139"/>
      <c r="E56" s="139"/>
      <c r="F56" s="139"/>
      <c r="G56" s="134"/>
      <c r="H56" s="9"/>
      <c r="I56" s="18">
        <v>2014</v>
      </c>
      <c r="J56" s="100">
        <f>K56+L56+M56+N56+O56</f>
        <v>8</v>
      </c>
      <c r="K56" s="86"/>
      <c r="L56" s="86">
        <v>3.1</v>
      </c>
      <c r="M56" s="86"/>
      <c r="N56" s="86">
        <v>3.6</v>
      </c>
      <c r="O56" s="101">
        <v>1.3</v>
      </c>
      <c r="P56" s="100">
        <v>60</v>
      </c>
      <c r="Q56" s="86"/>
      <c r="R56" s="86">
        <v>6</v>
      </c>
      <c r="S56" s="38"/>
      <c r="T56" s="36"/>
      <c r="AA56" s="3"/>
    </row>
    <row r="57" spans="1:27" s="37" customFormat="1" ht="33.75" thickBot="1">
      <c r="A57" s="137"/>
      <c r="B57" s="139"/>
      <c r="C57" s="139"/>
      <c r="D57" s="139"/>
      <c r="E57" s="139"/>
      <c r="F57" s="139"/>
      <c r="G57" s="134"/>
      <c r="H57" s="9"/>
      <c r="I57" s="18">
        <v>2015</v>
      </c>
      <c r="J57" s="100">
        <f>K57+L57+M57+N57+O57</f>
        <v>8.5</v>
      </c>
      <c r="K57" s="86"/>
      <c r="L57" s="86">
        <v>3.1</v>
      </c>
      <c r="M57" s="86"/>
      <c r="N57" s="86">
        <v>3.9</v>
      </c>
      <c r="O57" s="101">
        <v>1.5</v>
      </c>
      <c r="P57" s="100">
        <v>63</v>
      </c>
      <c r="Q57" s="86"/>
      <c r="R57" s="86">
        <v>6.3</v>
      </c>
      <c r="S57" s="35">
        <v>1</v>
      </c>
      <c r="T57" s="36"/>
      <c r="AA57" s="3"/>
    </row>
    <row r="58" spans="1:20" s="37" customFormat="1" ht="26.25">
      <c r="A58" s="156" t="s">
        <v>17</v>
      </c>
      <c r="B58" s="216"/>
      <c r="C58" s="216"/>
      <c r="D58" s="216"/>
      <c r="E58" s="216"/>
      <c r="F58" s="216"/>
      <c r="G58" s="216"/>
      <c r="H58" s="14"/>
      <c r="I58" s="69" t="s">
        <v>2</v>
      </c>
      <c r="J58" s="109">
        <f aca="true" t="shared" si="19" ref="J58:S58">J59+J60+J61</f>
        <v>70.19999999999999</v>
      </c>
      <c r="K58" s="97">
        <f t="shared" si="19"/>
        <v>0.30000000000000004</v>
      </c>
      <c r="L58" s="97">
        <f t="shared" si="19"/>
        <v>10</v>
      </c>
      <c r="M58" s="97">
        <f t="shared" si="19"/>
        <v>0</v>
      </c>
      <c r="N58" s="97">
        <f t="shared" si="19"/>
        <v>41.8</v>
      </c>
      <c r="O58" s="110">
        <f t="shared" si="19"/>
        <v>18.1</v>
      </c>
      <c r="P58" s="109">
        <f t="shared" si="19"/>
        <v>259</v>
      </c>
      <c r="Q58" s="97">
        <f t="shared" si="19"/>
        <v>0</v>
      </c>
      <c r="R58" s="97">
        <f t="shared" si="19"/>
        <v>25.799999999999997</v>
      </c>
      <c r="S58" s="111">
        <f t="shared" si="19"/>
        <v>3</v>
      </c>
      <c r="T58" s="36"/>
    </row>
    <row r="59" spans="1:20" s="37" customFormat="1" ht="26.25">
      <c r="A59" s="217"/>
      <c r="B59" s="218"/>
      <c r="C59" s="218"/>
      <c r="D59" s="218"/>
      <c r="E59" s="218"/>
      <c r="F59" s="218"/>
      <c r="G59" s="218"/>
      <c r="H59" s="9"/>
      <c r="I59" s="18">
        <v>2013</v>
      </c>
      <c r="J59" s="100">
        <f>K59+L59+M59+N59+O59</f>
        <v>22.900000000000002</v>
      </c>
      <c r="K59" s="86">
        <f aca="true" t="shared" si="20" ref="K59:S59">K51+K55</f>
        <v>0.1</v>
      </c>
      <c r="L59" s="86">
        <f t="shared" si="20"/>
        <v>3.1999999999999997</v>
      </c>
      <c r="M59" s="86">
        <f t="shared" si="20"/>
        <v>0</v>
      </c>
      <c r="N59" s="86">
        <f t="shared" si="20"/>
        <v>13.3</v>
      </c>
      <c r="O59" s="86">
        <f t="shared" si="20"/>
        <v>6.3</v>
      </c>
      <c r="P59" s="100">
        <f t="shared" si="20"/>
        <v>82</v>
      </c>
      <c r="Q59" s="86">
        <f t="shared" si="20"/>
        <v>0</v>
      </c>
      <c r="R59" s="86">
        <f t="shared" si="20"/>
        <v>8.2</v>
      </c>
      <c r="S59" s="4">
        <f t="shared" si="20"/>
        <v>1</v>
      </c>
      <c r="T59" s="36"/>
    </row>
    <row r="60" spans="1:20" s="37" customFormat="1" ht="26.25">
      <c r="A60" s="217"/>
      <c r="B60" s="218"/>
      <c r="C60" s="218"/>
      <c r="D60" s="218"/>
      <c r="E60" s="218"/>
      <c r="F60" s="218"/>
      <c r="G60" s="218"/>
      <c r="H60" s="9"/>
      <c r="I60" s="18">
        <v>2014</v>
      </c>
      <c r="J60" s="100">
        <f aca="true" t="shared" si="21" ref="J60:P61">J52+J56</f>
        <v>23.4</v>
      </c>
      <c r="K60" s="86">
        <f t="shared" si="21"/>
        <v>0.1</v>
      </c>
      <c r="L60" s="86">
        <f t="shared" si="21"/>
        <v>3.4</v>
      </c>
      <c r="M60" s="86">
        <f t="shared" si="21"/>
        <v>0</v>
      </c>
      <c r="N60" s="86">
        <f t="shared" si="21"/>
        <v>13.6</v>
      </c>
      <c r="O60" s="86">
        <f t="shared" si="21"/>
        <v>6.3</v>
      </c>
      <c r="P60" s="100">
        <f t="shared" si="21"/>
        <v>86.2</v>
      </c>
      <c r="Q60" s="4"/>
      <c r="R60" s="86">
        <f>R52+R56</f>
        <v>8.6</v>
      </c>
      <c r="S60" s="4">
        <f>S52+S56</f>
        <v>1</v>
      </c>
      <c r="T60" s="36"/>
    </row>
    <row r="61" spans="1:20" s="37" customFormat="1" ht="27" thickBot="1">
      <c r="A61" s="219"/>
      <c r="B61" s="220"/>
      <c r="C61" s="220"/>
      <c r="D61" s="220"/>
      <c r="E61" s="220"/>
      <c r="F61" s="220"/>
      <c r="G61" s="220"/>
      <c r="H61" s="10"/>
      <c r="I61" s="19">
        <v>2015</v>
      </c>
      <c r="J61" s="106">
        <f t="shared" si="21"/>
        <v>23.9</v>
      </c>
      <c r="K61" s="102">
        <f t="shared" si="21"/>
        <v>0.1</v>
      </c>
      <c r="L61" s="102">
        <f t="shared" si="21"/>
        <v>3.4</v>
      </c>
      <c r="M61" s="102">
        <f t="shared" si="21"/>
        <v>0</v>
      </c>
      <c r="N61" s="102">
        <f t="shared" si="21"/>
        <v>14.9</v>
      </c>
      <c r="O61" s="102">
        <f t="shared" si="21"/>
        <v>5.5</v>
      </c>
      <c r="P61" s="106">
        <f t="shared" si="21"/>
        <v>90.8</v>
      </c>
      <c r="Q61" s="41"/>
      <c r="R61" s="102">
        <f>R53+R57</f>
        <v>9</v>
      </c>
      <c r="S61" s="41">
        <f>S53+S57</f>
        <v>1</v>
      </c>
      <c r="T61" s="36"/>
    </row>
    <row r="62" spans="1:20" s="37" customFormat="1" ht="26.25">
      <c r="A62" s="141" t="s">
        <v>20</v>
      </c>
      <c r="B62" s="142"/>
      <c r="C62" s="142"/>
      <c r="D62" s="142"/>
      <c r="E62" s="142"/>
      <c r="F62" s="142"/>
      <c r="G62" s="143"/>
      <c r="H62" s="14"/>
      <c r="I62" s="69" t="s">
        <v>2</v>
      </c>
      <c r="J62" s="109"/>
      <c r="K62" s="97"/>
      <c r="L62" s="97"/>
      <c r="M62" s="97"/>
      <c r="N62" s="97"/>
      <c r="O62" s="110"/>
      <c r="P62" s="71"/>
      <c r="Q62" s="72"/>
      <c r="R62" s="73"/>
      <c r="S62" s="70"/>
      <c r="T62" s="36"/>
    </row>
    <row r="63" spans="1:20" s="37" customFormat="1" ht="26.25">
      <c r="A63" s="144"/>
      <c r="B63" s="145"/>
      <c r="C63" s="145"/>
      <c r="D63" s="145"/>
      <c r="E63" s="145"/>
      <c r="F63" s="145"/>
      <c r="G63" s="146"/>
      <c r="H63" s="9"/>
      <c r="I63" s="18">
        <v>2013</v>
      </c>
      <c r="J63" s="100"/>
      <c r="K63" s="86"/>
      <c r="L63" s="86"/>
      <c r="M63" s="86"/>
      <c r="N63" s="86"/>
      <c r="O63" s="101"/>
      <c r="P63" s="34"/>
      <c r="Q63" s="4"/>
      <c r="R63" s="1"/>
      <c r="S63" s="35"/>
      <c r="T63" s="36"/>
    </row>
    <row r="64" spans="1:20" s="37" customFormat="1" ht="26.25">
      <c r="A64" s="144"/>
      <c r="B64" s="145"/>
      <c r="C64" s="145"/>
      <c r="D64" s="145"/>
      <c r="E64" s="145"/>
      <c r="F64" s="145"/>
      <c r="G64" s="146"/>
      <c r="H64" s="9"/>
      <c r="I64" s="18">
        <v>2014</v>
      </c>
      <c r="J64" s="100"/>
      <c r="K64" s="86"/>
      <c r="L64" s="86"/>
      <c r="M64" s="86"/>
      <c r="N64" s="86"/>
      <c r="O64" s="101"/>
      <c r="P64" s="34"/>
      <c r="Q64" s="4"/>
      <c r="R64" s="1"/>
      <c r="S64" s="35"/>
      <c r="T64" s="36"/>
    </row>
    <row r="65" spans="1:20" s="37" customFormat="1" ht="27" thickBot="1">
      <c r="A65" s="147"/>
      <c r="B65" s="148"/>
      <c r="C65" s="148"/>
      <c r="D65" s="148"/>
      <c r="E65" s="148"/>
      <c r="F65" s="148"/>
      <c r="G65" s="149"/>
      <c r="H65" s="10"/>
      <c r="I65" s="45">
        <v>2015</v>
      </c>
      <c r="J65" s="126"/>
      <c r="K65" s="92"/>
      <c r="L65" s="92"/>
      <c r="M65" s="92"/>
      <c r="N65" s="92"/>
      <c r="O65" s="127"/>
      <c r="P65" s="47"/>
      <c r="Q65" s="7"/>
      <c r="R65" s="48"/>
      <c r="S65" s="49"/>
      <c r="T65" s="36"/>
    </row>
    <row r="66" spans="1:20" s="37" customFormat="1" ht="30.75" thickBot="1">
      <c r="A66" s="188" t="s">
        <v>18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90"/>
      <c r="T66" s="36"/>
    </row>
    <row r="67" spans="1:27" s="37" customFormat="1" ht="33">
      <c r="A67" s="137" t="s">
        <v>6</v>
      </c>
      <c r="B67" s="139" t="s">
        <v>60</v>
      </c>
      <c r="C67" s="139" t="s">
        <v>52</v>
      </c>
      <c r="D67" s="139" t="s">
        <v>61</v>
      </c>
      <c r="E67" s="139" t="s">
        <v>62</v>
      </c>
      <c r="F67" s="134">
        <v>2013</v>
      </c>
      <c r="G67" s="139" t="s">
        <v>79</v>
      </c>
      <c r="H67" s="9"/>
      <c r="I67" s="68" t="s">
        <v>2</v>
      </c>
      <c r="J67" s="63">
        <f aca="true" t="shared" si="22" ref="J67:O67">J68+J69+J70</f>
        <v>14</v>
      </c>
      <c r="K67" s="63">
        <f t="shared" si="22"/>
        <v>0</v>
      </c>
      <c r="L67" s="63">
        <f t="shared" si="22"/>
        <v>0</v>
      </c>
      <c r="M67" s="63">
        <f t="shared" si="22"/>
        <v>0</v>
      </c>
      <c r="N67" s="63">
        <f t="shared" si="22"/>
        <v>7</v>
      </c>
      <c r="O67" s="64">
        <f t="shared" si="22"/>
        <v>7</v>
      </c>
      <c r="P67" s="103"/>
      <c r="Q67" s="104">
        <f>Q68+Q69+Q70</f>
        <v>40</v>
      </c>
      <c r="R67" s="93">
        <f>R68+R69+R70</f>
        <v>1.1400000000000001</v>
      </c>
      <c r="S67" s="87">
        <f>S68+S69+S70</f>
        <v>6</v>
      </c>
      <c r="T67" s="36"/>
      <c r="AA67" s="3">
        <f>SUM(U67:Z67)</f>
        <v>0</v>
      </c>
    </row>
    <row r="68" spans="1:20" s="37" customFormat="1" ht="26.25">
      <c r="A68" s="137"/>
      <c r="B68" s="139"/>
      <c r="C68" s="139"/>
      <c r="D68" s="139"/>
      <c r="E68" s="139"/>
      <c r="F68" s="134"/>
      <c r="G68" s="139"/>
      <c r="H68" s="9"/>
      <c r="I68" s="18">
        <v>2013</v>
      </c>
      <c r="J68" s="113">
        <f>N68+O68</f>
        <v>14</v>
      </c>
      <c r="K68" s="2"/>
      <c r="L68" s="2"/>
      <c r="M68" s="2"/>
      <c r="N68" s="2">
        <v>7</v>
      </c>
      <c r="O68" s="33">
        <v>7</v>
      </c>
      <c r="P68" s="100"/>
      <c r="Q68" s="86">
        <v>11</v>
      </c>
      <c r="R68" s="2">
        <v>0.27</v>
      </c>
      <c r="S68" s="35">
        <v>5</v>
      </c>
      <c r="T68" s="36"/>
    </row>
    <row r="69" spans="1:20" s="37" customFormat="1" ht="26.25">
      <c r="A69" s="137"/>
      <c r="B69" s="139"/>
      <c r="C69" s="139"/>
      <c r="D69" s="139"/>
      <c r="E69" s="139"/>
      <c r="F69" s="134"/>
      <c r="G69" s="139"/>
      <c r="H69" s="9"/>
      <c r="I69" s="18">
        <v>2014</v>
      </c>
      <c r="J69" s="113">
        <f>N69+O69</f>
        <v>0</v>
      </c>
      <c r="K69" s="2"/>
      <c r="L69" s="2"/>
      <c r="M69" s="2"/>
      <c r="N69" s="2"/>
      <c r="O69" s="33"/>
      <c r="P69" s="100"/>
      <c r="Q69" s="86">
        <v>13.2</v>
      </c>
      <c r="R69" s="2">
        <v>0.4</v>
      </c>
      <c r="S69" s="85">
        <v>1</v>
      </c>
      <c r="T69" s="36"/>
    </row>
    <row r="70" spans="1:20" s="37" customFormat="1" ht="26.25">
      <c r="A70" s="137"/>
      <c r="B70" s="139"/>
      <c r="C70" s="139"/>
      <c r="D70" s="139"/>
      <c r="E70" s="139"/>
      <c r="F70" s="134"/>
      <c r="G70" s="139"/>
      <c r="H70" s="9"/>
      <c r="I70" s="18">
        <v>2015</v>
      </c>
      <c r="J70" s="113">
        <f>N70+O70</f>
        <v>0</v>
      </c>
      <c r="K70" s="2"/>
      <c r="L70" s="2"/>
      <c r="M70" s="2"/>
      <c r="N70" s="2"/>
      <c r="O70" s="33"/>
      <c r="P70" s="100"/>
      <c r="Q70" s="86">
        <v>15.8</v>
      </c>
      <c r="R70" s="2">
        <v>0.47</v>
      </c>
      <c r="S70" s="35"/>
      <c r="T70" s="36"/>
    </row>
    <row r="71" spans="1:27" s="37" customFormat="1" ht="33">
      <c r="A71" s="137" t="s">
        <v>82</v>
      </c>
      <c r="B71" s="139" t="s">
        <v>83</v>
      </c>
      <c r="C71" s="139" t="s">
        <v>52</v>
      </c>
      <c r="D71" s="139" t="s">
        <v>84</v>
      </c>
      <c r="E71" s="139" t="s">
        <v>85</v>
      </c>
      <c r="F71" s="134">
        <v>2013</v>
      </c>
      <c r="G71" s="139" t="s">
        <v>79</v>
      </c>
      <c r="H71" s="9"/>
      <c r="I71" s="68" t="s">
        <v>2</v>
      </c>
      <c r="J71" s="63">
        <f aca="true" t="shared" si="23" ref="J71:O71">J72+J73+J74</f>
        <v>0</v>
      </c>
      <c r="K71" s="63">
        <f t="shared" si="23"/>
        <v>0</v>
      </c>
      <c r="L71" s="63">
        <f t="shared" si="23"/>
        <v>0</v>
      </c>
      <c r="M71" s="63">
        <f t="shared" si="23"/>
        <v>0</v>
      </c>
      <c r="N71" s="63">
        <f t="shared" si="23"/>
        <v>0</v>
      </c>
      <c r="O71" s="64">
        <f t="shared" si="23"/>
        <v>0</v>
      </c>
      <c r="P71" s="103">
        <f>P72+P73+P74</f>
        <v>19.66</v>
      </c>
      <c r="Q71" s="104">
        <f>Q72+Q73+Q74</f>
        <v>0</v>
      </c>
      <c r="R71" s="93">
        <f>R72+R73+R74</f>
        <v>0.58</v>
      </c>
      <c r="S71" s="87">
        <f>S72+S73+S74</f>
        <v>11</v>
      </c>
      <c r="T71" s="36"/>
      <c r="AA71" s="3">
        <f>SUM(U71:Z71)</f>
        <v>0</v>
      </c>
    </row>
    <row r="72" spans="1:20" s="37" customFormat="1" ht="26.25">
      <c r="A72" s="137"/>
      <c r="B72" s="139"/>
      <c r="C72" s="139"/>
      <c r="D72" s="139"/>
      <c r="E72" s="139"/>
      <c r="F72" s="134"/>
      <c r="G72" s="139"/>
      <c r="H72" s="9"/>
      <c r="I72" s="18">
        <v>2013</v>
      </c>
      <c r="J72" s="113">
        <f>N72+O72</f>
        <v>0</v>
      </c>
      <c r="K72" s="2"/>
      <c r="L72" s="2"/>
      <c r="M72" s="2"/>
      <c r="N72" s="2"/>
      <c r="O72" s="33"/>
      <c r="P72" s="100">
        <v>5.4</v>
      </c>
      <c r="Q72" s="86"/>
      <c r="R72" s="2">
        <v>0.16</v>
      </c>
      <c r="S72" s="35">
        <v>11</v>
      </c>
      <c r="T72" s="36"/>
    </row>
    <row r="73" spans="1:20" s="37" customFormat="1" ht="26.25">
      <c r="A73" s="137"/>
      <c r="B73" s="139"/>
      <c r="C73" s="139"/>
      <c r="D73" s="139"/>
      <c r="E73" s="139"/>
      <c r="F73" s="134"/>
      <c r="G73" s="139"/>
      <c r="H73" s="9"/>
      <c r="I73" s="18">
        <v>2014</v>
      </c>
      <c r="J73" s="113">
        <f>N73+O73</f>
        <v>0</v>
      </c>
      <c r="K73" s="2"/>
      <c r="L73" s="2"/>
      <c r="M73" s="2"/>
      <c r="N73" s="2"/>
      <c r="O73" s="33"/>
      <c r="P73" s="100">
        <v>6.48</v>
      </c>
      <c r="Q73" s="86"/>
      <c r="R73" s="2">
        <v>0.19</v>
      </c>
      <c r="S73" s="85"/>
      <c r="T73" s="36"/>
    </row>
    <row r="74" spans="1:20" s="37" customFormat="1" ht="26.25">
      <c r="A74" s="137"/>
      <c r="B74" s="139"/>
      <c r="C74" s="139"/>
      <c r="D74" s="139"/>
      <c r="E74" s="139"/>
      <c r="F74" s="134"/>
      <c r="G74" s="139"/>
      <c r="H74" s="9"/>
      <c r="I74" s="18">
        <v>2015</v>
      </c>
      <c r="J74" s="113">
        <f>N74+O74</f>
        <v>0</v>
      </c>
      <c r="K74" s="2"/>
      <c r="L74" s="2"/>
      <c r="M74" s="2"/>
      <c r="N74" s="2"/>
      <c r="O74" s="33"/>
      <c r="P74" s="100">
        <v>7.78</v>
      </c>
      <c r="Q74" s="86"/>
      <c r="R74" s="2">
        <v>0.23</v>
      </c>
      <c r="S74" s="35"/>
      <c r="T74" s="36"/>
    </row>
    <row r="75" spans="1:27" s="37" customFormat="1" ht="33">
      <c r="A75" s="137" t="s">
        <v>89</v>
      </c>
      <c r="B75" s="139" t="s">
        <v>90</v>
      </c>
      <c r="C75" s="139" t="s">
        <v>52</v>
      </c>
      <c r="D75" s="139" t="s">
        <v>91</v>
      </c>
      <c r="E75" s="139" t="s">
        <v>92</v>
      </c>
      <c r="F75" s="134" t="s">
        <v>93</v>
      </c>
      <c r="G75" s="139" t="s">
        <v>79</v>
      </c>
      <c r="H75" s="9"/>
      <c r="I75" s="68" t="s">
        <v>2</v>
      </c>
      <c r="J75" s="63">
        <f aca="true" t="shared" si="24" ref="J75:O75">J76+J77+J78</f>
        <v>0.44</v>
      </c>
      <c r="K75" s="63">
        <f t="shared" si="24"/>
        <v>0</v>
      </c>
      <c r="L75" s="63">
        <f t="shared" si="24"/>
        <v>0.3</v>
      </c>
      <c r="M75" s="63">
        <f t="shared" si="24"/>
        <v>0</v>
      </c>
      <c r="N75" s="63">
        <f t="shared" si="24"/>
        <v>0.14</v>
      </c>
      <c r="O75" s="64">
        <f t="shared" si="24"/>
        <v>0</v>
      </c>
      <c r="P75" s="103">
        <f>P76+P77+P78</f>
        <v>0</v>
      </c>
      <c r="Q75" s="104">
        <f>Q76+Q77+Q78</f>
        <v>21.240000000000002</v>
      </c>
      <c r="R75" s="93">
        <f>R76+R77+R78</f>
        <v>0.64</v>
      </c>
      <c r="S75" s="87">
        <f>S76+S77+S78</f>
        <v>2</v>
      </c>
      <c r="T75" s="36"/>
      <c r="AA75" s="3">
        <f>SUM(U75:Z75)</f>
        <v>0</v>
      </c>
    </row>
    <row r="76" spans="1:20" s="37" customFormat="1" ht="26.25">
      <c r="A76" s="137"/>
      <c r="B76" s="139"/>
      <c r="C76" s="139"/>
      <c r="D76" s="139"/>
      <c r="E76" s="139"/>
      <c r="F76" s="134"/>
      <c r="G76" s="139"/>
      <c r="H76" s="9"/>
      <c r="I76" s="18">
        <v>2013</v>
      </c>
      <c r="J76" s="113">
        <f>N76+O76+L76+M76+K76</f>
        <v>0.44</v>
      </c>
      <c r="K76" s="2"/>
      <c r="L76" s="2">
        <v>0.3</v>
      </c>
      <c r="M76" s="2"/>
      <c r="N76" s="2">
        <v>0.14</v>
      </c>
      <c r="O76" s="33"/>
      <c r="P76" s="100"/>
      <c r="Q76" s="86">
        <v>5.4</v>
      </c>
      <c r="R76" s="2">
        <v>0.16</v>
      </c>
      <c r="S76" s="35">
        <v>2</v>
      </c>
      <c r="T76" s="36"/>
    </row>
    <row r="77" spans="1:20" s="37" customFormat="1" ht="26.25">
      <c r="A77" s="137"/>
      <c r="B77" s="139"/>
      <c r="C77" s="139"/>
      <c r="D77" s="139"/>
      <c r="E77" s="139"/>
      <c r="F77" s="134"/>
      <c r="G77" s="139"/>
      <c r="H77" s="9"/>
      <c r="I77" s="18">
        <v>2014</v>
      </c>
      <c r="J77" s="113">
        <f>N77+O77+L77+M77+K77</f>
        <v>0</v>
      </c>
      <c r="K77" s="2"/>
      <c r="L77" s="2"/>
      <c r="M77" s="2"/>
      <c r="N77" s="2"/>
      <c r="O77" s="33"/>
      <c r="P77" s="100"/>
      <c r="Q77" s="86">
        <v>7.2</v>
      </c>
      <c r="R77" s="2">
        <v>0.22</v>
      </c>
      <c r="S77" s="85"/>
      <c r="T77" s="36"/>
    </row>
    <row r="78" spans="1:20" s="37" customFormat="1" ht="26.25">
      <c r="A78" s="137"/>
      <c r="B78" s="139"/>
      <c r="C78" s="139"/>
      <c r="D78" s="139"/>
      <c r="E78" s="139"/>
      <c r="F78" s="134"/>
      <c r="G78" s="139"/>
      <c r="H78" s="9"/>
      <c r="I78" s="18">
        <v>2015</v>
      </c>
      <c r="J78" s="113">
        <f>N78+O78+L78+M78+K78</f>
        <v>0</v>
      </c>
      <c r="K78" s="2"/>
      <c r="L78" s="2"/>
      <c r="M78" s="2"/>
      <c r="N78" s="2"/>
      <c r="O78" s="33"/>
      <c r="P78" s="100"/>
      <c r="Q78" s="86">
        <v>8.64</v>
      </c>
      <c r="R78" s="2">
        <v>0.26</v>
      </c>
      <c r="S78" s="35"/>
      <c r="T78" s="36"/>
    </row>
    <row r="79" spans="1:27" s="37" customFormat="1" ht="33">
      <c r="A79" s="137" t="s">
        <v>94</v>
      </c>
      <c r="B79" s="139" t="s">
        <v>95</v>
      </c>
      <c r="C79" s="139" t="s">
        <v>52</v>
      </c>
      <c r="D79" s="139" t="s">
        <v>84</v>
      </c>
      <c r="E79" s="139" t="s">
        <v>96</v>
      </c>
      <c r="F79" s="134" t="s">
        <v>93</v>
      </c>
      <c r="G79" s="139" t="s">
        <v>79</v>
      </c>
      <c r="H79" s="9"/>
      <c r="I79" s="68" t="s">
        <v>2</v>
      </c>
      <c r="J79" s="63">
        <f aca="true" t="shared" si="25" ref="J79:O79">J80+J81+J82</f>
        <v>0.49999999999999994</v>
      </c>
      <c r="K79" s="63">
        <f t="shared" si="25"/>
        <v>0</v>
      </c>
      <c r="L79" s="63">
        <f t="shared" si="25"/>
        <v>0.3</v>
      </c>
      <c r="M79" s="63">
        <f t="shared" si="25"/>
        <v>0</v>
      </c>
      <c r="N79" s="63">
        <f t="shared" si="25"/>
        <v>0.1</v>
      </c>
      <c r="O79" s="64">
        <f t="shared" si="25"/>
        <v>0.1</v>
      </c>
      <c r="P79" s="103">
        <f>P80+P81+P82</f>
        <v>2.69</v>
      </c>
      <c r="Q79" s="104">
        <f>Q80+Q81+Q82</f>
        <v>0</v>
      </c>
      <c r="R79" s="93">
        <f>R80+R81+R82</f>
        <v>0.13</v>
      </c>
      <c r="S79" s="87">
        <f>S80+S81+S82</f>
        <v>7</v>
      </c>
      <c r="T79" s="36"/>
      <c r="AA79" s="3">
        <f>SUM(U79:Z79)</f>
        <v>0</v>
      </c>
    </row>
    <row r="80" spans="1:20" s="37" customFormat="1" ht="26.25">
      <c r="A80" s="137"/>
      <c r="B80" s="139"/>
      <c r="C80" s="139"/>
      <c r="D80" s="139"/>
      <c r="E80" s="139"/>
      <c r="F80" s="134"/>
      <c r="G80" s="139"/>
      <c r="H80" s="9"/>
      <c r="I80" s="18">
        <v>2013</v>
      </c>
      <c r="J80" s="113">
        <f>N80+O80+K80+L80+M80</f>
        <v>0.35</v>
      </c>
      <c r="K80" s="2"/>
      <c r="L80" s="2">
        <v>0.3</v>
      </c>
      <c r="M80" s="2"/>
      <c r="N80" s="2">
        <v>0.05</v>
      </c>
      <c r="O80" s="33"/>
      <c r="P80" s="100">
        <v>0.88</v>
      </c>
      <c r="Q80" s="86"/>
      <c r="R80" s="2">
        <v>0.04</v>
      </c>
      <c r="S80" s="35">
        <v>4</v>
      </c>
      <c r="T80" s="36"/>
    </row>
    <row r="81" spans="1:20" s="37" customFormat="1" ht="26.25">
      <c r="A81" s="137"/>
      <c r="B81" s="139"/>
      <c r="C81" s="139"/>
      <c r="D81" s="139"/>
      <c r="E81" s="139"/>
      <c r="F81" s="134"/>
      <c r="G81" s="139"/>
      <c r="H81" s="9"/>
      <c r="I81" s="18">
        <v>2014</v>
      </c>
      <c r="J81" s="113">
        <f>N81+O81+K81+L81+M81</f>
        <v>0.1</v>
      </c>
      <c r="K81" s="2"/>
      <c r="L81" s="2"/>
      <c r="M81" s="2"/>
      <c r="N81" s="2"/>
      <c r="O81" s="33">
        <v>0.1</v>
      </c>
      <c r="P81" s="100">
        <v>0.9</v>
      </c>
      <c r="Q81" s="86"/>
      <c r="R81" s="2">
        <v>0.04</v>
      </c>
      <c r="S81" s="85">
        <v>3</v>
      </c>
      <c r="T81" s="36"/>
    </row>
    <row r="82" spans="1:20" s="37" customFormat="1" ht="27" thickBot="1">
      <c r="A82" s="137"/>
      <c r="B82" s="139"/>
      <c r="C82" s="139"/>
      <c r="D82" s="139"/>
      <c r="E82" s="139"/>
      <c r="F82" s="134"/>
      <c r="G82" s="139"/>
      <c r="H82" s="9"/>
      <c r="I82" s="18">
        <v>2015</v>
      </c>
      <c r="J82" s="113">
        <f>N82+O82+K82+L82+M82</f>
        <v>0.05</v>
      </c>
      <c r="K82" s="2"/>
      <c r="L82" s="2"/>
      <c r="M82" s="2"/>
      <c r="N82" s="2">
        <v>0.05</v>
      </c>
      <c r="O82" s="33"/>
      <c r="P82" s="100">
        <v>0.91</v>
      </c>
      <c r="Q82" s="86"/>
      <c r="R82" s="2">
        <v>0.05</v>
      </c>
      <c r="S82" s="35"/>
      <c r="T82" s="36"/>
    </row>
    <row r="83" spans="1:20" s="37" customFormat="1" ht="26.25">
      <c r="A83" s="156" t="s">
        <v>21</v>
      </c>
      <c r="B83" s="157"/>
      <c r="C83" s="157"/>
      <c r="D83" s="157"/>
      <c r="E83" s="157"/>
      <c r="F83" s="157"/>
      <c r="G83" s="157"/>
      <c r="H83" s="43"/>
      <c r="I83" s="69" t="s">
        <v>2</v>
      </c>
      <c r="J83" s="114">
        <f>K83+L83+M83+N83+O83</f>
        <v>14.939999999999998</v>
      </c>
      <c r="K83" s="115"/>
      <c r="L83" s="115">
        <f>L84+L85+L86</f>
        <v>0.6</v>
      </c>
      <c r="M83" s="115">
        <f>M84+M85+M86</f>
        <v>0</v>
      </c>
      <c r="N83" s="115">
        <f aca="true" t="shared" si="26" ref="N83:S83">N84+N85+N86</f>
        <v>7.239999999999999</v>
      </c>
      <c r="O83" s="70">
        <f t="shared" si="26"/>
        <v>7.1</v>
      </c>
      <c r="P83" s="109">
        <f t="shared" si="26"/>
        <v>22.35</v>
      </c>
      <c r="Q83" s="97">
        <f t="shared" si="26"/>
        <v>61.239999999999995</v>
      </c>
      <c r="R83" s="107">
        <f t="shared" si="26"/>
        <v>2.49</v>
      </c>
      <c r="S83" s="108">
        <f t="shared" si="26"/>
        <v>26</v>
      </c>
      <c r="T83" s="36"/>
    </row>
    <row r="84" spans="1:20" ht="26.25">
      <c r="A84" s="137"/>
      <c r="B84" s="135"/>
      <c r="C84" s="135"/>
      <c r="D84" s="135"/>
      <c r="E84" s="135"/>
      <c r="F84" s="135"/>
      <c r="G84" s="135"/>
      <c r="H84" s="32"/>
      <c r="I84" s="18">
        <v>2013</v>
      </c>
      <c r="J84" s="113">
        <f aca="true" t="shared" si="27" ref="J84:S84">J68+J72+J76+J80</f>
        <v>14.79</v>
      </c>
      <c r="K84" s="2">
        <f t="shared" si="27"/>
        <v>0</v>
      </c>
      <c r="L84" s="2">
        <f t="shared" si="27"/>
        <v>0.6</v>
      </c>
      <c r="M84" s="2">
        <f t="shared" si="27"/>
        <v>0</v>
      </c>
      <c r="N84" s="2">
        <f t="shared" si="27"/>
        <v>7.1899999999999995</v>
      </c>
      <c r="O84" s="33">
        <f t="shared" si="27"/>
        <v>7</v>
      </c>
      <c r="P84" s="100">
        <f t="shared" si="27"/>
        <v>6.28</v>
      </c>
      <c r="Q84" s="86">
        <f t="shared" si="27"/>
        <v>16.4</v>
      </c>
      <c r="R84" s="2">
        <f t="shared" si="27"/>
        <v>0.6300000000000001</v>
      </c>
      <c r="S84" s="35">
        <f t="shared" si="27"/>
        <v>22</v>
      </c>
      <c r="T84" s="31"/>
    </row>
    <row r="85" spans="1:20" ht="26.25">
      <c r="A85" s="137"/>
      <c r="B85" s="135"/>
      <c r="C85" s="135"/>
      <c r="D85" s="135"/>
      <c r="E85" s="135"/>
      <c r="F85" s="135"/>
      <c r="G85" s="135"/>
      <c r="H85" s="32"/>
      <c r="I85" s="18">
        <v>2014</v>
      </c>
      <c r="J85" s="113">
        <f>J69+J73+J77+J81</f>
        <v>0.1</v>
      </c>
      <c r="K85" s="2">
        <f>K69+K73</f>
        <v>0</v>
      </c>
      <c r="L85" s="2">
        <f>L69+L73+L77+L81</f>
        <v>0</v>
      </c>
      <c r="M85" s="2">
        <f>M69+M73</f>
        <v>0</v>
      </c>
      <c r="N85" s="2">
        <f aca="true" t="shared" si="28" ref="N85:S85">N69+N73+N77+N81</f>
        <v>0</v>
      </c>
      <c r="O85" s="33">
        <f t="shared" si="28"/>
        <v>0.1</v>
      </c>
      <c r="P85" s="100">
        <f t="shared" si="28"/>
        <v>7.380000000000001</v>
      </c>
      <c r="Q85" s="86">
        <f t="shared" si="28"/>
        <v>20.4</v>
      </c>
      <c r="R85" s="2">
        <f t="shared" si="28"/>
        <v>0.8500000000000001</v>
      </c>
      <c r="S85" s="35">
        <f t="shared" si="28"/>
        <v>4</v>
      </c>
      <c r="T85" s="31"/>
    </row>
    <row r="86" spans="1:20" ht="27" thickBot="1">
      <c r="A86" s="158"/>
      <c r="B86" s="159"/>
      <c r="C86" s="159"/>
      <c r="D86" s="159"/>
      <c r="E86" s="159"/>
      <c r="F86" s="159"/>
      <c r="G86" s="159"/>
      <c r="H86" s="44"/>
      <c r="I86" s="45">
        <v>2015</v>
      </c>
      <c r="J86" s="116">
        <f>J70+J74+J78+J82</f>
        <v>0.05</v>
      </c>
      <c r="K86" s="13">
        <f>K70+K74</f>
        <v>0</v>
      </c>
      <c r="L86" s="13">
        <f>L70+L74+L78+L82</f>
        <v>0</v>
      </c>
      <c r="M86" s="13">
        <f>M70+M74</f>
        <v>0</v>
      </c>
      <c r="N86" s="13">
        <f aca="true" t="shared" si="29" ref="N86:S86">N70+N74+N78+N82</f>
        <v>0.05</v>
      </c>
      <c r="O86" s="46">
        <f t="shared" si="29"/>
        <v>0</v>
      </c>
      <c r="P86" s="126">
        <f t="shared" si="29"/>
        <v>8.69</v>
      </c>
      <c r="Q86" s="92">
        <f t="shared" si="29"/>
        <v>24.44</v>
      </c>
      <c r="R86" s="13">
        <f t="shared" si="29"/>
        <v>1.01</v>
      </c>
      <c r="S86" s="49">
        <f t="shared" si="29"/>
        <v>0</v>
      </c>
      <c r="T86" s="31"/>
    </row>
    <row r="87" spans="1:20" ht="26.25">
      <c r="A87" s="141" t="s">
        <v>20</v>
      </c>
      <c r="B87" s="142"/>
      <c r="C87" s="142"/>
      <c r="D87" s="142"/>
      <c r="E87" s="142"/>
      <c r="F87" s="142"/>
      <c r="G87" s="143"/>
      <c r="H87" s="14"/>
      <c r="I87" s="68" t="s">
        <v>2</v>
      </c>
      <c r="J87" s="117">
        <f>K87+L87+M87+N87+O87</f>
        <v>14.939999999999998</v>
      </c>
      <c r="K87" s="63"/>
      <c r="L87" s="63">
        <f aca="true" t="shared" si="30" ref="L87:S87">L88+L89+L90</f>
        <v>0.6</v>
      </c>
      <c r="M87" s="63">
        <f t="shared" si="30"/>
        <v>0</v>
      </c>
      <c r="N87" s="63">
        <f t="shared" si="30"/>
        <v>7.239999999999999</v>
      </c>
      <c r="O87" s="64">
        <f t="shared" si="30"/>
        <v>7.1</v>
      </c>
      <c r="P87" s="104">
        <f t="shared" si="30"/>
        <v>22.35</v>
      </c>
      <c r="Q87" s="104">
        <f t="shared" si="30"/>
        <v>61.239999999999995</v>
      </c>
      <c r="R87" s="93">
        <f t="shared" si="30"/>
        <v>2.49</v>
      </c>
      <c r="S87" s="87">
        <f t="shared" si="30"/>
        <v>26</v>
      </c>
      <c r="T87" s="31"/>
    </row>
    <row r="88" spans="1:20" ht="26.25">
      <c r="A88" s="144"/>
      <c r="B88" s="145"/>
      <c r="C88" s="145"/>
      <c r="D88" s="145"/>
      <c r="E88" s="145"/>
      <c r="F88" s="145"/>
      <c r="G88" s="146"/>
      <c r="H88" s="9"/>
      <c r="I88" s="18">
        <v>2013</v>
      </c>
      <c r="J88" s="113">
        <f aca="true" t="shared" si="31" ref="J88:S88">J84</f>
        <v>14.79</v>
      </c>
      <c r="K88" s="2">
        <f t="shared" si="31"/>
        <v>0</v>
      </c>
      <c r="L88" s="2">
        <f t="shared" si="31"/>
        <v>0.6</v>
      </c>
      <c r="M88" s="2">
        <f t="shared" si="31"/>
        <v>0</v>
      </c>
      <c r="N88" s="2">
        <f t="shared" si="31"/>
        <v>7.1899999999999995</v>
      </c>
      <c r="O88" s="33">
        <f t="shared" si="31"/>
        <v>7</v>
      </c>
      <c r="P88" s="100">
        <f t="shared" si="31"/>
        <v>6.28</v>
      </c>
      <c r="Q88" s="86">
        <f t="shared" si="31"/>
        <v>16.4</v>
      </c>
      <c r="R88" s="2">
        <f t="shared" si="31"/>
        <v>0.6300000000000001</v>
      </c>
      <c r="S88" s="35">
        <f t="shared" si="31"/>
        <v>22</v>
      </c>
      <c r="T88" s="5"/>
    </row>
    <row r="89" spans="1:20" ht="26.25">
      <c r="A89" s="144"/>
      <c r="B89" s="145"/>
      <c r="C89" s="145"/>
      <c r="D89" s="145"/>
      <c r="E89" s="145"/>
      <c r="F89" s="145"/>
      <c r="G89" s="146"/>
      <c r="H89" s="9"/>
      <c r="I89" s="18">
        <v>2014</v>
      </c>
      <c r="J89" s="113">
        <f>J85</f>
        <v>0.1</v>
      </c>
      <c r="K89" s="2"/>
      <c r="L89" s="2"/>
      <c r="M89" s="2"/>
      <c r="N89" s="2">
        <f aca="true" t="shared" si="32" ref="N89:S90">N85</f>
        <v>0</v>
      </c>
      <c r="O89" s="33">
        <f t="shared" si="32"/>
        <v>0.1</v>
      </c>
      <c r="P89" s="100">
        <f t="shared" si="32"/>
        <v>7.380000000000001</v>
      </c>
      <c r="Q89" s="86">
        <f t="shared" si="32"/>
        <v>20.4</v>
      </c>
      <c r="R89" s="2">
        <f t="shared" si="32"/>
        <v>0.8500000000000001</v>
      </c>
      <c r="S89" s="35">
        <f t="shared" si="32"/>
        <v>4</v>
      </c>
      <c r="T89" s="31"/>
    </row>
    <row r="90" spans="1:20" ht="27" thickBot="1">
      <c r="A90" s="147"/>
      <c r="B90" s="148"/>
      <c r="C90" s="148"/>
      <c r="D90" s="148"/>
      <c r="E90" s="148"/>
      <c r="F90" s="148"/>
      <c r="G90" s="149"/>
      <c r="H90" s="10"/>
      <c r="I90" s="45">
        <v>2015</v>
      </c>
      <c r="J90" s="113">
        <f>J86</f>
        <v>0.05</v>
      </c>
      <c r="K90" s="13"/>
      <c r="L90" s="13"/>
      <c r="M90" s="13"/>
      <c r="N90" s="2">
        <f t="shared" si="32"/>
        <v>0.05</v>
      </c>
      <c r="O90" s="33">
        <f t="shared" si="32"/>
        <v>0</v>
      </c>
      <c r="P90" s="126">
        <f t="shared" si="32"/>
        <v>8.69</v>
      </c>
      <c r="Q90" s="92">
        <f t="shared" si="32"/>
        <v>24.44</v>
      </c>
      <c r="R90" s="13">
        <f t="shared" si="32"/>
        <v>1.01</v>
      </c>
      <c r="S90" s="49">
        <f t="shared" si="32"/>
        <v>0</v>
      </c>
      <c r="T90" s="31"/>
    </row>
    <row r="91" spans="1:20" s="37" customFormat="1" ht="26.25">
      <c r="A91" s="160" t="s">
        <v>86</v>
      </c>
      <c r="B91" s="161"/>
      <c r="C91" s="161"/>
      <c r="D91" s="161"/>
      <c r="E91" s="161"/>
      <c r="F91" s="161"/>
      <c r="G91" s="162"/>
      <c r="H91" s="50"/>
      <c r="I91" s="68" t="s">
        <v>2</v>
      </c>
      <c r="J91" s="114">
        <f aca="true" t="shared" si="33" ref="J91:S91">J92+J93+J94</f>
        <v>247.63</v>
      </c>
      <c r="K91" s="115">
        <f t="shared" si="33"/>
        <v>0.30000000000000004</v>
      </c>
      <c r="L91" s="115">
        <f t="shared" si="33"/>
        <v>10.6</v>
      </c>
      <c r="M91" s="115">
        <f t="shared" si="33"/>
        <v>0</v>
      </c>
      <c r="N91" s="115">
        <f t="shared" si="33"/>
        <v>87.72999999999999</v>
      </c>
      <c r="O91" s="70">
        <f t="shared" si="33"/>
        <v>149</v>
      </c>
      <c r="P91" s="94">
        <f t="shared" si="33"/>
        <v>2854.8900000000003</v>
      </c>
      <c r="Q91" s="94">
        <f t="shared" si="33"/>
        <v>61.239999999999995</v>
      </c>
      <c r="R91" s="94">
        <f t="shared" si="33"/>
        <v>273.66999999999996</v>
      </c>
      <c r="S91" s="89">
        <f t="shared" si="33"/>
        <v>253</v>
      </c>
      <c r="T91" s="36"/>
    </row>
    <row r="92" spans="1:20" s="37" customFormat="1" ht="26.25">
      <c r="A92" s="163"/>
      <c r="B92" s="164"/>
      <c r="C92" s="164"/>
      <c r="D92" s="164"/>
      <c r="E92" s="164"/>
      <c r="F92" s="164"/>
      <c r="G92" s="165"/>
      <c r="H92" s="51"/>
      <c r="I92" s="52">
        <v>2013</v>
      </c>
      <c r="J92" s="118">
        <f>K92+L92+M92+N92+O92</f>
        <v>141.41</v>
      </c>
      <c r="K92" s="119">
        <f aca="true" t="shared" si="34" ref="K92:S92">K42+K59+K84</f>
        <v>0.1</v>
      </c>
      <c r="L92" s="119">
        <f t="shared" si="34"/>
        <v>3.8</v>
      </c>
      <c r="M92" s="119">
        <f t="shared" si="34"/>
        <v>0</v>
      </c>
      <c r="N92" s="119">
        <f t="shared" si="34"/>
        <v>33.91</v>
      </c>
      <c r="O92" s="119">
        <f t="shared" si="34"/>
        <v>103.6</v>
      </c>
      <c r="P92" s="95">
        <f t="shared" si="34"/>
        <v>464.58</v>
      </c>
      <c r="Q92" s="95">
        <f t="shared" si="34"/>
        <v>16.4</v>
      </c>
      <c r="R92" s="95">
        <f t="shared" si="34"/>
        <v>47.564</v>
      </c>
      <c r="S92" s="16">
        <f t="shared" si="34"/>
        <v>138</v>
      </c>
      <c r="T92" s="36"/>
    </row>
    <row r="93" spans="1:20" s="37" customFormat="1" ht="26.25">
      <c r="A93" s="163"/>
      <c r="B93" s="164"/>
      <c r="C93" s="164"/>
      <c r="D93" s="164"/>
      <c r="E93" s="164"/>
      <c r="F93" s="164"/>
      <c r="G93" s="165"/>
      <c r="H93" s="51"/>
      <c r="I93" s="52">
        <v>2014</v>
      </c>
      <c r="J93" s="118">
        <f>J43+J60+J85</f>
        <v>65.16999999999999</v>
      </c>
      <c r="K93" s="119">
        <f aca="true" t="shared" si="35" ref="K93:S93">K43+K60+K85</f>
        <v>0.1</v>
      </c>
      <c r="L93" s="119">
        <f t="shared" si="35"/>
        <v>3.4</v>
      </c>
      <c r="M93" s="119">
        <f t="shared" si="35"/>
        <v>0</v>
      </c>
      <c r="N93" s="119">
        <f t="shared" si="35"/>
        <v>27.27</v>
      </c>
      <c r="O93" s="119">
        <f t="shared" si="35"/>
        <v>34.4</v>
      </c>
      <c r="P93" s="95">
        <f t="shared" si="35"/>
        <v>1007.0100000000001</v>
      </c>
      <c r="Q93" s="95">
        <f t="shared" si="35"/>
        <v>20.4</v>
      </c>
      <c r="R93" s="95">
        <f t="shared" si="35"/>
        <v>94.04599999999998</v>
      </c>
      <c r="S93" s="16">
        <f t="shared" si="35"/>
        <v>88</v>
      </c>
      <c r="T93" s="36"/>
    </row>
    <row r="94" spans="1:20" s="37" customFormat="1" ht="27" thickBot="1">
      <c r="A94" s="166"/>
      <c r="B94" s="167"/>
      <c r="C94" s="167"/>
      <c r="D94" s="167"/>
      <c r="E94" s="167"/>
      <c r="F94" s="167"/>
      <c r="G94" s="168"/>
      <c r="H94" s="54"/>
      <c r="I94" s="53">
        <v>2015</v>
      </c>
      <c r="J94" s="121">
        <f>J44+J61+J86</f>
        <v>41.05</v>
      </c>
      <c r="K94" s="122">
        <f aca="true" t="shared" si="36" ref="K94:S94">K44+K61+K86</f>
        <v>0.1</v>
      </c>
      <c r="L94" s="122">
        <f t="shared" si="36"/>
        <v>3.4</v>
      </c>
      <c r="M94" s="122">
        <f t="shared" si="36"/>
        <v>0</v>
      </c>
      <c r="N94" s="122">
        <f t="shared" si="36"/>
        <v>26.55</v>
      </c>
      <c r="O94" s="122">
        <f t="shared" si="36"/>
        <v>11</v>
      </c>
      <c r="P94" s="123">
        <f t="shared" si="36"/>
        <v>1383.3</v>
      </c>
      <c r="Q94" s="123">
        <f t="shared" si="36"/>
        <v>24.44</v>
      </c>
      <c r="R94" s="123">
        <f t="shared" si="36"/>
        <v>132.06</v>
      </c>
      <c r="S94" s="124">
        <f t="shared" si="36"/>
        <v>27</v>
      </c>
      <c r="T94" s="36"/>
    </row>
    <row r="95" spans="1:20" s="37" customFormat="1" ht="26.25">
      <c r="A95" s="141" t="s">
        <v>20</v>
      </c>
      <c r="B95" s="142"/>
      <c r="C95" s="142"/>
      <c r="D95" s="142"/>
      <c r="E95" s="142"/>
      <c r="F95" s="142"/>
      <c r="G95" s="143"/>
      <c r="H95" s="55"/>
      <c r="I95" s="68" t="s">
        <v>2</v>
      </c>
      <c r="J95" s="114">
        <f aca="true" t="shared" si="37" ref="J95:R95">J96+J97+J98</f>
        <v>102.42999999999999</v>
      </c>
      <c r="K95" s="115">
        <f t="shared" si="37"/>
        <v>0</v>
      </c>
      <c r="L95" s="115">
        <f t="shared" si="37"/>
        <v>0.6</v>
      </c>
      <c r="M95" s="115">
        <f t="shared" si="37"/>
        <v>0</v>
      </c>
      <c r="N95" s="115">
        <f t="shared" si="37"/>
        <v>30.93</v>
      </c>
      <c r="O95" s="70">
        <f t="shared" si="37"/>
        <v>70.89999999999999</v>
      </c>
      <c r="P95" s="96">
        <f t="shared" si="37"/>
        <v>535.89</v>
      </c>
      <c r="Q95" s="96">
        <f t="shared" si="37"/>
        <v>61.239999999999995</v>
      </c>
      <c r="R95" s="96">
        <f t="shared" si="37"/>
        <v>53.370000000000005</v>
      </c>
      <c r="S95" s="90">
        <f>S96+S97+S98</f>
        <v>187</v>
      </c>
      <c r="T95" s="36"/>
    </row>
    <row r="96" spans="1:20" s="37" customFormat="1" ht="26.25">
      <c r="A96" s="144"/>
      <c r="B96" s="145"/>
      <c r="C96" s="145"/>
      <c r="D96" s="145"/>
      <c r="E96" s="145"/>
      <c r="F96" s="145"/>
      <c r="G96" s="146"/>
      <c r="H96" s="22"/>
      <c r="I96" s="52">
        <v>2013</v>
      </c>
      <c r="J96" s="128">
        <f aca="true" t="shared" si="38" ref="J96:O96">J46+J63+J88</f>
        <v>73.50999999999999</v>
      </c>
      <c r="K96" s="120">
        <f t="shared" si="38"/>
        <v>0</v>
      </c>
      <c r="L96" s="120">
        <f t="shared" si="38"/>
        <v>0.6</v>
      </c>
      <c r="M96" s="120">
        <f t="shared" si="38"/>
        <v>0</v>
      </c>
      <c r="N96" s="120">
        <f t="shared" si="38"/>
        <v>15.61</v>
      </c>
      <c r="O96" s="129">
        <f t="shared" si="38"/>
        <v>57.3</v>
      </c>
      <c r="P96" s="95">
        <f aca="true" t="shared" si="39" ref="P96:S98">P46++P63++P88</f>
        <v>112.58000000000001</v>
      </c>
      <c r="Q96" s="95">
        <f t="shared" si="39"/>
        <v>16.4</v>
      </c>
      <c r="R96" s="95">
        <f t="shared" si="39"/>
        <v>11.364</v>
      </c>
      <c r="S96" s="16">
        <f t="shared" si="39"/>
        <v>112</v>
      </c>
      <c r="T96" s="36"/>
    </row>
    <row r="97" spans="1:20" s="37" customFormat="1" ht="26.25">
      <c r="A97" s="144"/>
      <c r="B97" s="145"/>
      <c r="C97" s="145"/>
      <c r="D97" s="145"/>
      <c r="E97" s="145"/>
      <c r="F97" s="145"/>
      <c r="G97" s="146"/>
      <c r="H97" s="22"/>
      <c r="I97" s="52">
        <v>2014</v>
      </c>
      <c r="J97" s="128">
        <f aca="true" t="shared" si="40" ref="J97:O97">J47+J64+J89</f>
        <v>16.77</v>
      </c>
      <c r="K97" s="120">
        <f t="shared" si="40"/>
        <v>0</v>
      </c>
      <c r="L97" s="120">
        <f t="shared" si="40"/>
        <v>0</v>
      </c>
      <c r="M97" s="120">
        <f t="shared" si="40"/>
        <v>0</v>
      </c>
      <c r="N97" s="120">
        <f t="shared" si="40"/>
        <v>8.67</v>
      </c>
      <c r="O97" s="129">
        <f t="shared" si="40"/>
        <v>8.1</v>
      </c>
      <c r="P97" s="95">
        <f t="shared" si="39"/>
        <v>190.81</v>
      </c>
      <c r="Q97" s="95">
        <f t="shared" si="39"/>
        <v>20.4</v>
      </c>
      <c r="R97" s="95">
        <f t="shared" si="39"/>
        <v>18.846</v>
      </c>
      <c r="S97" s="16">
        <f t="shared" si="39"/>
        <v>61</v>
      </c>
      <c r="T97" s="36"/>
    </row>
    <row r="98" spans="1:20" s="37" customFormat="1" ht="27" thickBot="1">
      <c r="A98" s="147"/>
      <c r="B98" s="148"/>
      <c r="C98" s="148"/>
      <c r="D98" s="148"/>
      <c r="E98" s="148"/>
      <c r="F98" s="148"/>
      <c r="G98" s="149"/>
      <c r="H98" s="23"/>
      <c r="I98" s="53">
        <v>2015</v>
      </c>
      <c r="J98" s="130">
        <f aca="true" t="shared" si="41" ref="J98:O98">J48+J65+J90</f>
        <v>12.15</v>
      </c>
      <c r="K98" s="131">
        <f t="shared" si="41"/>
        <v>0</v>
      </c>
      <c r="L98" s="131">
        <f t="shared" si="41"/>
        <v>0</v>
      </c>
      <c r="M98" s="131">
        <f t="shared" si="41"/>
        <v>0</v>
      </c>
      <c r="N98" s="131">
        <f t="shared" si="41"/>
        <v>6.65</v>
      </c>
      <c r="O98" s="132">
        <f t="shared" si="41"/>
        <v>5.5</v>
      </c>
      <c r="P98" s="95">
        <f t="shared" si="39"/>
        <v>232.5</v>
      </c>
      <c r="Q98" s="95">
        <f t="shared" si="39"/>
        <v>24.44</v>
      </c>
      <c r="R98" s="95">
        <f t="shared" si="39"/>
        <v>23.16</v>
      </c>
      <c r="S98" s="16">
        <f t="shared" si="39"/>
        <v>14</v>
      </c>
      <c r="T98" s="36"/>
    </row>
    <row r="99" spans="1:20" s="37" customFormat="1" ht="30.75" thickBot="1">
      <c r="A99" s="169" t="s">
        <v>87</v>
      </c>
      <c r="B99" s="170"/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1"/>
      <c r="T99" s="36"/>
    </row>
    <row r="100" spans="1:20" s="37" customFormat="1" ht="26.25">
      <c r="A100" s="137" t="s">
        <v>22</v>
      </c>
      <c r="B100" s="139"/>
      <c r="C100" s="139"/>
      <c r="D100" s="139"/>
      <c r="E100" s="175" t="s">
        <v>80</v>
      </c>
      <c r="F100" s="175" t="s">
        <v>81</v>
      </c>
      <c r="G100" s="134" t="s">
        <v>97</v>
      </c>
      <c r="H100" s="9"/>
      <c r="I100" s="68" t="s">
        <v>2</v>
      </c>
      <c r="J100" s="103">
        <f>K100+L100+M100+N100+O100</f>
        <v>15</v>
      </c>
      <c r="K100" s="104">
        <f>K101+K102+K103</f>
        <v>0</v>
      </c>
      <c r="L100" s="104">
        <f>L101+L102+L103</f>
        <v>13.5</v>
      </c>
      <c r="M100" s="104">
        <f>M101+M102+M103</f>
        <v>1.5</v>
      </c>
      <c r="N100" s="104">
        <f>N101+N102+N103</f>
        <v>0</v>
      </c>
      <c r="O100" s="104">
        <f>O101+O102+O103</f>
        <v>0</v>
      </c>
      <c r="P100" s="65"/>
      <c r="Q100" s="66"/>
      <c r="R100" s="67"/>
      <c r="S100" s="64"/>
      <c r="T100" s="36"/>
    </row>
    <row r="101" spans="1:20" s="37" customFormat="1" ht="26.25">
      <c r="A101" s="137"/>
      <c r="B101" s="139"/>
      <c r="C101" s="139"/>
      <c r="D101" s="139"/>
      <c r="E101" s="176"/>
      <c r="F101" s="176"/>
      <c r="G101" s="134"/>
      <c r="H101" s="9"/>
      <c r="I101" s="18">
        <v>2013</v>
      </c>
      <c r="J101" s="100">
        <f>K101+L101+M101+N101+O101</f>
        <v>0</v>
      </c>
      <c r="K101" s="86"/>
      <c r="L101" s="86"/>
      <c r="M101" s="86"/>
      <c r="N101" s="86"/>
      <c r="O101" s="101"/>
      <c r="P101" s="34"/>
      <c r="Q101" s="4"/>
      <c r="R101" s="1"/>
      <c r="S101" s="35"/>
      <c r="T101" s="36"/>
    </row>
    <row r="102" spans="1:20" s="37" customFormat="1" ht="26.25">
      <c r="A102" s="137"/>
      <c r="B102" s="139"/>
      <c r="C102" s="139"/>
      <c r="D102" s="139"/>
      <c r="E102" s="176"/>
      <c r="F102" s="176"/>
      <c r="G102" s="134"/>
      <c r="H102" s="9"/>
      <c r="I102" s="18">
        <v>2014</v>
      </c>
      <c r="J102" s="100">
        <f>K102+L102+M102+N102+O102</f>
        <v>15</v>
      </c>
      <c r="K102" s="86"/>
      <c r="L102" s="86">
        <v>13.5</v>
      </c>
      <c r="M102" s="86">
        <v>1.5</v>
      </c>
      <c r="N102" s="86"/>
      <c r="O102" s="101"/>
      <c r="P102" s="34"/>
      <c r="Q102" s="4"/>
      <c r="R102" s="1"/>
      <c r="S102" s="38"/>
      <c r="T102" s="36"/>
    </row>
    <row r="103" spans="1:20" s="37" customFormat="1" ht="27" thickBot="1">
      <c r="A103" s="137"/>
      <c r="B103" s="139"/>
      <c r="C103" s="139"/>
      <c r="D103" s="139"/>
      <c r="E103" s="176"/>
      <c r="F103" s="176"/>
      <c r="G103" s="134"/>
      <c r="H103" s="9"/>
      <c r="I103" s="18">
        <v>2015</v>
      </c>
      <c r="J103" s="100">
        <f>K103+L103+M103+N103+O103</f>
        <v>0</v>
      </c>
      <c r="K103" s="86"/>
      <c r="L103" s="86"/>
      <c r="M103" s="86"/>
      <c r="N103" s="86"/>
      <c r="O103" s="101"/>
      <c r="P103" s="34"/>
      <c r="Q103" s="4"/>
      <c r="R103" s="1"/>
      <c r="S103" s="35"/>
      <c r="T103" s="36"/>
    </row>
    <row r="104" spans="1:20" ht="25.5">
      <c r="A104" s="156" t="s">
        <v>88</v>
      </c>
      <c r="B104" s="172"/>
      <c r="C104" s="172"/>
      <c r="D104" s="172"/>
      <c r="E104" s="172"/>
      <c r="F104" s="172"/>
      <c r="G104" s="172"/>
      <c r="H104" s="20"/>
      <c r="I104" s="69" t="s">
        <v>2</v>
      </c>
      <c r="J104" s="109">
        <f>J100</f>
        <v>15</v>
      </c>
      <c r="K104" s="97">
        <f>K100</f>
        <v>0</v>
      </c>
      <c r="L104" s="97">
        <f>L100</f>
        <v>13.5</v>
      </c>
      <c r="M104" s="97">
        <f>M100</f>
        <v>1.5</v>
      </c>
      <c r="N104" s="97">
        <f>N100</f>
        <v>0</v>
      </c>
      <c r="O104" s="110"/>
      <c r="P104" s="71"/>
      <c r="Q104" s="72"/>
      <c r="R104" s="73"/>
      <c r="S104" s="70"/>
      <c r="T104" s="31"/>
    </row>
    <row r="105" spans="1:20" s="37" customFormat="1" ht="26.25">
      <c r="A105" s="137"/>
      <c r="B105" s="173"/>
      <c r="C105" s="173"/>
      <c r="D105" s="173"/>
      <c r="E105" s="173"/>
      <c r="F105" s="173"/>
      <c r="G105" s="173"/>
      <c r="H105" s="15"/>
      <c r="I105" s="18">
        <v>2013</v>
      </c>
      <c r="J105" s="100">
        <f>J101</f>
        <v>0</v>
      </c>
      <c r="K105" s="86"/>
      <c r="L105" s="86"/>
      <c r="M105" s="86"/>
      <c r="N105" s="86"/>
      <c r="O105" s="101"/>
      <c r="P105" s="34"/>
      <c r="Q105" s="4"/>
      <c r="R105" s="1"/>
      <c r="S105" s="35"/>
      <c r="T105" s="36"/>
    </row>
    <row r="106" spans="1:20" s="37" customFormat="1" ht="26.25">
      <c r="A106" s="137"/>
      <c r="B106" s="173"/>
      <c r="C106" s="173"/>
      <c r="D106" s="173"/>
      <c r="E106" s="173"/>
      <c r="F106" s="173"/>
      <c r="G106" s="173"/>
      <c r="H106" s="15"/>
      <c r="I106" s="18">
        <v>2014</v>
      </c>
      <c r="J106" s="100">
        <f aca="true" t="shared" si="42" ref="J106:N107">J102</f>
        <v>15</v>
      </c>
      <c r="K106" s="86">
        <f t="shared" si="42"/>
        <v>0</v>
      </c>
      <c r="L106" s="86">
        <f t="shared" si="42"/>
        <v>13.5</v>
      </c>
      <c r="M106" s="86">
        <f t="shared" si="42"/>
        <v>1.5</v>
      </c>
      <c r="N106" s="86">
        <f t="shared" si="42"/>
        <v>0</v>
      </c>
      <c r="O106" s="101"/>
      <c r="P106" s="34"/>
      <c r="Q106" s="4"/>
      <c r="R106" s="1"/>
      <c r="S106" s="35"/>
      <c r="T106" s="36"/>
    </row>
    <row r="107" spans="1:20" s="37" customFormat="1" ht="27" thickBot="1">
      <c r="A107" s="158"/>
      <c r="B107" s="174"/>
      <c r="C107" s="174"/>
      <c r="D107" s="174"/>
      <c r="E107" s="174"/>
      <c r="F107" s="174"/>
      <c r="G107" s="174"/>
      <c r="H107" s="21"/>
      <c r="I107" s="45">
        <v>2015</v>
      </c>
      <c r="J107" s="106">
        <f t="shared" si="42"/>
        <v>0</v>
      </c>
      <c r="K107" s="92"/>
      <c r="L107" s="92"/>
      <c r="M107" s="92"/>
      <c r="N107" s="92"/>
      <c r="O107" s="127"/>
      <c r="P107" s="47"/>
      <c r="Q107" s="7"/>
      <c r="R107" s="48"/>
      <c r="S107" s="49"/>
      <c r="T107" s="36"/>
    </row>
    <row r="108" spans="1:20" s="37" customFormat="1" ht="25.5">
      <c r="A108" s="141" t="s">
        <v>20</v>
      </c>
      <c r="B108" s="142"/>
      <c r="C108" s="142"/>
      <c r="D108" s="142"/>
      <c r="E108" s="142"/>
      <c r="F108" s="142"/>
      <c r="G108" s="143"/>
      <c r="H108" s="24"/>
      <c r="I108" s="68" t="s">
        <v>2</v>
      </c>
      <c r="J108" s="109"/>
      <c r="K108" s="104"/>
      <c r="L108" s="104"/>
      <c r="M108" s="104"/>
      <c r="N108" s="104"/>
      <c r="O108" s="125"/>
      <c r="P108" s="65"/>
      <c r="Q108" s="66"/>
      <c r="R108" s="67"/>
      <c r="S108" s="64"/>
      <c r="T108" s="36"/>
    </row>
    <row r="109" spans="1:20" s="37" customFormat="1" ht="26.25">
      <c r="A109" s="144"/>
      <c r="B109" s="145"/>
      <c r="C109" s="145"/>
      <c r="D109" s="145"/>
      <c r="E109" s="145"/>
      <c r="F109" s="145"/>
      <c r="G109" s="146"/>
      <c r="H109" s="15"/>
      <c r="I109" s="18">
        <v>2013</v>
      </c>
      <c r="J109" s="100"/>
      <c r="K109" s="86"/>
      <c r="L109" s="86"/>
      <c r="M109" s="86"/>
      <c r="N109" s="86"/>
      <c r="O109" s="101"/>
      <c r="P109" s="34"/>
      <c r="Q109" s="4"/>
      <c r="R109" s="1"/>
      <c r="S109" s="35"/>
      <c r="T109" s="36"/>
    </row>
    <row r="110" spans="1:20" s="37" customFormat="1" ht="26.25">
      <c r="A110" s="144"/>
      <c r="B110" s="145"/>
      <c r="C110" s="145"/>
      <c r="D110" s="145"/>
      <c r="E110" s="145"/>
      <c r="F110" s="145"/>
      <c r="G110" s="146"/>
      <c r="H110" s="15"/>
      <c r="I110" s="18">
        <v>2014</v>
      </c>
      <c r="J110" s="100"/>
      <c r="K110" s="86"/>
      <c r="L110" s="86"/>
      <c r="M110" s="86"/>
      <c r="N110" s="86"/>
      <c r="O110" s="101"/>
      <c r="P110" s="34"/>
      <c r="Q110" s="4"/>
      <c r="R110" s="1"/>
      <c r="S110" s="35"/>
      <c r="T110" s="36"/>
    </row>
    <row r="111" spans="1:20" s="37" customFormat="1" ht="27" thickBot="1">
      <c r="A111" s="147"/>
      <c r="B111" s="148"/>
      <c r="C111" s="148"/>
      <c r="D111" s="148"/>
      <c r="E111" s="148"/>
      <c r="F111" s="148"/>
      <c r="G111" s="149"/>
      <c r="H111" s="21"/>
      <c r="I111" s="45">
        <v>2015</v>
      </c>
      <c r="J111" s="126"/>
      <c r="K111" s="92"/>
      <c r="L111" s="92"/>
      <c r="M111" s="92"/>
      <c r="N111" s="92"/>
      <c r="O111" s="127"/>
      <c r="P111" s="17"/>
      <c r="Q111" s="7"/>
      <c r="R111" s="48"/>
      <c r="S111" s="49"/>
      <c r="T111" s="36"/>
    </row>
    <row r="112" spans="1:20" s="37" customFormat="1" ht="26.25">
      <c r="A112" s="150" t="s">
        <v>23</v>
      </c>
      <c r="B112" s="151"/>
      <c r="C112" s="151"/>
      <c r="D112" s="151"/>
      <c r="E112" s="151"/>
      <c r="F112" s="151"/>
      <c r="G112" s="151"/>
      <c r="H112" s="12"/>
      <c r="I112" s="68" t="s">
        <v>2</v>
      </c>
      <c r="J112" s="109">
        <f>J113+J114+J115</f>
        <v>262.63</v>
      </c>
      <c r="K112" s="97">
        <f aca="true" t="shared" si="43" ref="K112:S112">K113+K114+K115</f>
        <v>0.30000000000000004</v>
      </c>
      <c r="L112" s="97">
        <f t="shared" si="43"/>
        <v>24.099999999999998</v>
      </c>
      <c r="M112" s="97">
        <f t="shared" si="43"/>
        <v>1.5</v>
      </c>
      <c r="N112" s="97">
        <f t="shared" si="43"/>
        <v>87.72999999999999</v>
      </c>
      <c r="O112" s="110">
        <f t="shared" si="43"/>
        <v>149</v>
      </c>
      <c r="P112" s="94">
        <f t="shared" si="43"/>
        <v>2854.8900000000003</v>
      </c>
      <c r="Q112" s="94">
        <f t="shared" si="43"/>
        <v>61.239999999999995</v>
      </c>
      <c r="R112" s="94">
        <f>R113+R114+R115</f>
        <v>273.66999999999996</v>
      </c>
      <c r="S112" s="89">
        <f t="shared" si="43"/>
        <v>253</v>
      </c>
      <c r="T112" s="36"/>
    </row>
    <row r="113" spans="1:20" ht="26.25">
      <c r="A113" s="152"/>
      <c r="B113" s="153"/>
      <c r="C113" s="153"/>
      <c r="D113" s="153"/>
      <c r="E113" s="153"/>
      <c r="F113" s="153"/>
      <c r="G113" s="153"/>
      <c r="H113" s="9"/>
      <c r="I113" s="18">
        <v>2013</v>
      </c>
      <c r="J113" s="95">
        <f aca="true" t="shared" si="44" ref="J113:O113">J92+J105</f>
        <v>141.41</v>
      </c>
      <c r="K113" s="95">
        <f t="shared" si="44"/>
        <v>0.1</v>
      </c>
      <c r="L113" s="95">
        <f t="shared" si="44"/>
        <v>3.8</v>
      </c>
      <c r="M113" s="95">
        <f t="shared" si="44"/>
        <v>0</v>
      </c>
      <c r="N113" s="95">
        <f t="shared" si="44"/>
        <v>33.91</v>
      </c>
      <c r="O113" s="95">
        <f t="shared" si="44"/>
        <v>103.6</v>
      </c>
      <c r="P113" s="95">
        <f aca="true" t="shared" si="45" ref="P113:S115">P92</f>
        <v>464.58</v>
      </c>
      <c r="Q113" s="95">
        <f t="shared" si="45"/>
        <v>16.4</v>
      </c>
      <c r="R113" s="95">
        <f>R92</f>
        <v>47.564</v>
      </c>
      <c r="S113" s="16">
        <f t="shared" si="45"/>
        <v>138</v>
      </c>
      <c r="T113" s="31"/>
    </row>
    <row r="114" spans="1:20" ht="26.25">
      <c r="A114" s="152"/>
      <c r="B114" s="153"/>
      <c r="C114" s="153"/>
      <c r="D114" s="153"/>
      <c r="E114" s="153"/>
      <c r="F114" s="153"/>
      <c r="G114" s="153"/>
      <c r="H114" s="9"/>
      <c r="I114" s="18">
        <v>2014</v>
      </c>
      <c r="J114" s="95">
        <f aca="true" t="shared" si="46" ref="J114:O115">J93+J106</f>
        <v>80.16999999999999</v>
      </c>
      <c r="K114" s="95">
        <f t="shared" si="46"/>
        <v>0.1</v>
      </c>
      <c r="L114" s="95">
        <f t="shared" si="46"/>
        <v>16.9</v>
      </c>
      <c r="M114" s="95">
        <f t="shared" si="46"/>
        <v>1.5</v>
      </c>
      <c r="N114" s="95">
        <f t="shared" si="46"/>
        <v>27.27</v>
      </c>
      <c r="O114" s="95">
        <f t="shared" si="46"/>
        <v>34.4</v>
      </c>
      <c r="P114" s="95">
        <f t="shared" si="45"/>
        <v>1007.0100000000001</v>
      </c>
      <c r="Q114" s="95">
        <f t="shared" si="45"/>
        <v>20.4</v>
      </c>
      <c r="R114" s="95">
        <f t="shared" si="45"/>
        <v>94.04599999999998</v>
      </c>
      <c r="S114" s="16">
        <f t="shared" si="45"/>
        <v>88</v>
      </c>
      <c r="T114" s="31"/>
    </row>
    <row r="115" spans="1:20" ht="27" thickBot="1">
      <c r="A115" s="154"/>
      <c r="B115" s="155"/>
      <c r="C115" s="155"/>
      <c r="D115" s="155"/>
      <c r="E115" s="155"/>
      <c r="F115" s="155"/>
      <c r="G115" s="155"/>
      <c r="H115" s="11"/>
      <c r="I115" s="19">
        <v>2015</v>
      </c>
      <c r="J115" s="95">
        <f t="shared" si="46"/>
        <v>41.05</v>
      </c>
      <c r="K115" s="95">
        <f t="shared" si="46"/>
        <v>0.1</v>
      </c>
      <c r="L115" s="95">
        <f t="shared" si="46"/>
        <v>3.4</v>
      </c>
      <c r="M115" s="95">
        <f t="shared" si="46"/>
        <v>0</v>
      </c>
      <c r="N115" s="95">
        <f t="shared" si="46"/>
        <v>26.55</v>
      </c>
      <c r="O115" s="95">
        <f t="shared" si="46"/>
        <v>11</v>
      </c>
      <c r="P115" s="95">
        <f t="shared" si="45"/>
        <v>1383.3</v>
      </c>
      <c r="Q115" s="95">
        <f t="shared" si="45"/>
        <v>24.44</v>
      </c>
      <c r="R115" s="95">
        <f t="shared" si="45"/>
        <v>132.06</v>
      </c>
      <c r="S115" s="16">
        <f t="shared" si="45"/>
        <v>27</v>
      </c>
      <c r="T115" s="31"/>
    </row>
    <row r="116" spans="1:20" ht="26.25">
      <c r="A116" s="177" t="s">
        <v>20</v>
      </c>
      <c r="B116" s="178"/>
      <c r="C116" s="178"/>
      <c r="D116" s="178"/>
      <c r="E116" s="178"/>
      <c r="F116" s="178"/>
      <c r="G116" s="179"/>
      <c r="H116" s="14"/>
      <c r="I116" s="69" t="s">
        <v>2</v>
      </c>
      <c r="J116" s="109">
        <f aca="true" t="shared" si="47" ref="J116:S116">J117+J118+J119</f>
        <v>102.42999999999999</v>
      </c>
      <c r="K116" s="97">
        <f t="shared" si="47"/>
        <v>0</v>
      </c>
      <c r="L116" s="97">
        <f t="shared" si="47"/>
        <v>0.6</v>
      </c>
      <c r="M116" s="97">
        <f t="shared" si="47"/>
        <v>0</v>
      </c>
      <c r="N116" s="97">
        <f t="shared" si="47"/>
        <v>30.93</v>
      </c>
      <c r="O116" s="110">
        <f t="shared" si="47"/>
        <v>70.89999999999999</v>
      </c>
      <c r="P116" s="96">
        <f t="shared" si="47"/>
        <v>535.89</v>
      </c>
      <c r="Q116" s="96">
        <f t="shared" si="47"/>
        <v>61.239999999999995</v>
      </c>
      <c r="R116" s="96">
        <f t="shared" si="47"/>
        <v>53.370000000000005</v>
      </c>
      <c r="S116" s="90">
        <f t="shared" si="47"/>
        <v>187</v>
      </c>
      <c r="T116" s="31"/>
    </row>
    <row r="117" spans="1:20" ht="26.25">
      <c r="A117" s="180"/>
      <c r="B117" s="181"/>
      <c r="C117" s="181"/>
      <c r="D117" s="181"/>
      <c r="E117" s="181"/>
      <c r="F117" s="181"/>
      <c r="G117" s="182"/>
      <c r="H117" s="9"/>
      <c r="I117" s="18">
        <v>2013</v>
      </c>
      <c r="J117" s="95">
        <f aca="true" t="shared" si="48" ref="J117:S117">J96</f>
        <v>73.50999999999999</v>
      </c>
      <c r="K117" s="95">
        <f t="shared" si="48"/>
        <v>0</v>
      </c>
      <c r="L117" s="95">
        <f t="shared" si="48"/>
        <v>0.6</v>
      </c>
      <c r="M117" s="95">
        <f t="shared" si="48"/>
        <v>0</v>
      </c>
      <c r="N117" s="95">
        <f t="shared" si="48"/>
        <v>15.61</v>
      </c>
      <c r="O117" s="101">
        <f t="shared" si="48"/>
        <v>57.3</v>
      </c>
      <c r="P117" s="95">
        <f t="shared" si="48"/>
        <v>112.58000000000001</v>
      </c>
      <c r="Q117" s="95">
        <f t="shared" si="48"/>
        <v>16.4</v>
      </c>
      <c r="R117" s="95">
        <f t="shared" si="48"/>
        <v>11.364</v>
      </c>
      <c r="S117" s="16">
        <f t="shared" si="48"/>
        <v>112</v>
      </c>
      <c r="T117" s="31"/>
    </row>
    <row r="118" spans="1:20" ht="26.25">
      <c r="A118" s="180"/>
      <c r="B118" s="181"/>
      <c r="C118" s="181"/>
      <c r="D118" s="181"/>
      <c r="E118" s="181"/>
      <c r="F118" s="181"/>
      <c r="G118" s="182"/>
      <c r="H118" s="9"/>
      <c r="I118" s="18">
        <v>2014</v>
      </c>
      <c r="J118" s="95">
        <f aca="true" t="shared" si="49" ref="J118:S119">J97</f>
        <v>16.77</v>
      </c>
      <c r="K118" s="95">
        <f t="shared" si="49"/>
        <v>0</v>
      </c>
      <c r="L118" s="95">
        <f t="shared" si="49"/>
        <v>0</v>
      </c>
      <c r="M118" s="95">
        <f t="shared" si="49"/>
        <v>0</v>
      </c>
      <c r="N118" s="95">
        <f t="shared" si="49"/>
        <v>8.67</v>
      </c>
      <c r="O118" s="101">
        <f t="shared" si="49"/>
        <v>8.1</v>
      </c>
      <c r="P118" s="95">
        <f t="shared" si="49"/>
        <v>190.81</v>
      </c>
      <c r="Q118" s="95">
        <f t="shared" si="49"/>
        <v>20.4</v>
      </c>
      <c r="R118" s="95">
        <f t="shared" si="49"/>
        <v>18.846</v>
      </c>
      <c r="S118" s="16">
        <f t="shared" si="49"/>
        <v>61</v>
      </c>
      <c r="T118" s="31"/>
    </row>
    <row r="119" spans="1:20" ht="27" thickBot="1">
      <c r="A119" s="183"/>
      <c r="B119" s="184"/>
      <c r="C119" s="184"/>
      <c r="D119" s="184"/>
      <c r="E119" s="184"/>
      <c r="F119" s="184"/>
      <c r="G119" s="185"/>
      <c r="H119" s="10"/>
      <c r="I119" s="45">
        <v>2015</v>
      </c>
      <c r="J119" s="95">
        <f t="shared" si="49"/>
        <v>12.15</v>
      </c>
      <c r="K119" s="95">
        <f t="shared" si="49"/>
        <v>0</v>
      </c>
      <c r="L119" s="95">
        <f t="shared" si="49"/>
        <v>0</v>
      </c>
      <c r="M119" s="95">
        <f t="shared" si="49"/>
        <v>0</v>
      </c>
      <c r="N119" s="95">
        <f t="shared" si="49"/>
        <v>6.65</v>
      </c>
      <c r="O119" s="101">
        <f t="shared" si="49"/>
        <v>5.5</v>
      </c>
      <c r="P119" s="95">
        <f t="shared" si="49"/>
        <v>232.5</v>
      </c>
      <c r="Q119" s="95">
        <f t="shared" si="49"/>
        <v>24.44</v>
      </c>
      <c r="R119" s="95">
        <f t="shared" si="49"/>
        <v>23.16</v>
      </c>
      <c r="S119" s="16">
        <f t="shared" si="49"/>
        <v>14</v>
      </c>
      <c r="T119" s="31"/>
    </row>
    <row r="120" spans="1:20" ht="39" customHeight="1">
      <c r="A120" s="186" t="s">
        <v>34</v>
      </c>
      <c r="B120" s="187"/>
      <c r="C120" s="187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31"/>
    </row>
    <row r="121" spans="1:19" ht="28.5" customHeight="1">
      <c r="A121" s="78"/>
      <c r="B121" s="78"/>
      <c r="C121" s="78"/>
      <c r="D121" s="78"/>
      <c r="E121" s="78"/>
      <c r="F121" s="78"/>
      <c r="G121" s="78"/>
      <c r="H121" s="78"/>
      <c r="I121" s="79"/>
      <c r="J121" s="80"/>
      <c r="K121" s="80"/>
      <c r="L121" s="80"/>
      <c r="M121" s="80"/>
      <c r="N121" s="80"/>
      <c r="O121" s="81"/>
      <c r="P121" s="82"/>
      <c r="Q121" s="82"/>
      <c r="R121" s="83"/>
      <c r="S121" s="84"/>
    </row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4" customHeight="1"/>
    <row r="129" ht="24" customHeight="1"/>
    <row r="130" ht="26.25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 hidden="1"/>
    <row r="141" ht="24" customHeight="1" hidden="1"/>
    <row r="142" ht="24" customHeight="1" hidden="1"/>
    <row r="143" ht="24" customHeight="1" hidden="1"/>
    <row r="144" ht="24" customHeight="1" hidden="1"/>
    <row r="145" ht="24" customHeight="1" hidden="1"/>
    <row r="146" ht="24" customHeight="1" hidden="1"/>
    <row r="147" ht="24" customHeight="1" hidden="1"/>
    <row r="148" ht="24" customHeight="1" hidden="1"/>
    <row r="149" ht="24" customHeight="1" hidden="1"/>
    <row r="150" ht="24" customHeight="1" hidden="1"/>
    <row r="151" ht="24" customHeight="1" hidden="1"/>
    <row r="152" ht="24" customHeight="1" hidden="1"/>
    <row r="153" ht="24" customHeight="1" hidden="1"/>
    <row r="154" ht="24" customHeight="1" hidden="1"/>
    <row r="155" ht="28.5" customHeight="1"/>
    <row r="156" spans="1:20" s="37" customFormat="1" ht="24" customHeight="1">
      <c r="A156" s="56"/>
      <c r="B156" s="56"/>
      <c r="C156" s="56"/>
      <c r="D156" s="56"/>
      <c r="E156" s="56"/>
      <c r="F156" s="56"/>
      <c r="G156" s="56"/>
      <c r="H156" s="56"/>
      <c r="I156" s="57"/>
      <c r="J156" s="58"/>
      <c r="K156" s="58"/>
      <c r="L156" s="58"/>
      <c r="M156" s="58"/>
      <c r="N156" s="58"/>
      <c r="O156" s="59"/>
      <c r="P156" s="60"/>
      <c r="Q156" s="60"/>
      <c r="R156" s="61"/>
      <c r="S156" s="25"/>
      <c r="T156" s="62"/>
    </row>
    <row r="157" spans="1:20" s="37" customFormat="1" ht="24" customHeight="1">
      <c r="A157" s="56"/>
      <c r="B157" s="56"/>
      <c r="C157" s="56"/>
      <c r="D157" s="56"/>
      <c r="E157" s="56"/>
      <c r="F157" s="56"/>
      <c r="G157" s="56"/>
      <c r="H157" s="56"/>
      <c r="I157" s="57"/>
      <c r="J157" s="58"/>
      <c r="K157" s="58"/>
      <c r="L157" s="58"/>
      <c r="M157" s="58"/>
      <c r="N157" s="58"/>
      <c r="O157" s="59"/>
      <c r="P157" s="60"/>
      <c r="Q157" s="60"/>
      <c r="R157" s="61"/>
      <c r="S157" s="25"/>
      <c r="T157" s="62"/>
    </row>
    <row r="158" spans="1:20" s="37" customFormat="1" ht="24" customHeight="1">
      <c r="A158" s="56"/>
      <c r="B158" s="56"/>
      <c r="C158" s="56"/>
      <c r="D158" s="56"/>
      <c r="E158" s="56"/>
      <c r="F158" s="56"/>
      <c r="G158" s="56"/>
      <c r="H158" s="56"/>
      <c r="I158" s="57"/>
      <c r="J158" s="58"/>
      <c r="K158" s="58"/>
      <c r="L158" s="58"/>
      <c r="M158" s="58"/>
      <c r="N158" s="58"/>
      <c r="O158" s="59"/>
      <c r="P158" s="60"/>
      <c r="Q158" s="60"/>
      <c r="R158" s="61"/>
      <c r="S158" s="25"/>
      <c r="T158" s="62"/>
    </row>
    <row r="159" spans="1:20" s="37" customFormat="1" ht="24" customHeight="1">
      <c r="A159" s="56"/>
      <c r="B159" s="56"/>
      <c r="C159" s="56"/>
      <c r="D159" s="56"/>
      <c r="E159" s="56"/>
      <c r="F159" s="56"/>
      <c r="G159" s="56"/>
      <c r="H159" s="56"/>
      <c r="I159" s="57"/>
      <c r="J159" s="58"/>
      <c r="K159" s="58"/>
      <c r="L159" s="58"/>
      <c r="M159" s="58"/>
      <c r="N159" s="58"/>
      <c r="O159" s="59"/>
      <c r="P159" s="60"/>
      <c r="Q159" s="60"/>
      <c r="R159" s="61"/>
      <c r="S159" s="25"/>
      <c r="T159" s="62"/>
    </row>
    <row r="160" spans="1:20" s="37" customFormat="1" ht="24" customHeight="1">
      <c r="A160" s="56"/>
      <c r="B160" s="56"/>
      <c r="C160" s="56"/>
      <c r="D160" s="56"/>
      <c r="E160" s="56"/>
      <c r="F160" s="56"/>
      <c r="G160" s="56"/>
      <c r="H160" s="56"/>
      <c r="I160" s="57"/>
      <c r="J160" s="58"/>
      <c r="K160" s="58"/>
      <c r="L160" s="58"/>
      <c r="M160" s="58"/>
      <c r="N160" s="58"/>
      <c r="O160" s="59"/>
      <c r="P160" s="60"/>
      <c r="Q160" s="60"/>
      <c r="R160" s="61"/>
      <c r="S160" s="25"/>
      <c r="T160" s="62"/>
    </row>
    <row r="161" spans="1:20" s="37" customFormat="1" ht="24" customHeight="1">
      <c r="A161" s="56"/>
      <c r="B161" s="56"/>
      <c r="C161" s="56"/>
      <c r="D161" s="56"/>
      <c r="E161" s="56"/>
      <c r="F161" s="56"/>
      <c r="G161" s="56"/>
      <c r="H161" s="56"/>
      <c r="I161" s="57"/>
      <c r="J161" s="58"/>
      <c r="K161" s="58"/>
      <c r="L161" s="58"/>
      <c r="M161" s="58"/>
      <c r="N161" s="58"/>
      <c r="O161" s="59"/>
      <c r="P161" s="60"/>
      <c r="Q161" s="60"/>
      <c r="R161" s="61"/>
      <c r="S161" s="25"/>
      <c r="T161" s="62"/>
    </row>
    <row r="162" spans="1:20" s="37" customFormat="1" ht="24" customHeight="1">
      <c r="A162" s="56"/>
      <c r="B162" s="56"/>
      <c r="C162" s="56"/>
      <c r="D162" s="56"/>
      <c r="E162" s="56"/>
      <c r="F162" s="56"/>
      <c r="G162" s="56"/>
      <c r="H162" s="56"/>
      <c r="I162" s="57"/>
      <c r="J162" s="58"/>
      <c r="K162" s="58"/>
      <c r="L162" s="58"/>
      <c r="M162" s="58"/>
      <c r="N162" s="58"/>
      <c r="O162" s="59"/>
      <c r="P162" s="60"/>
      <c r="Q162" s="60"/>
      <c r="R162" s="61"/>
      <c r="S162" s="25"/>
      <c r="T162" s="62"/>
    </row>
    <row r="163" spans="1:20" s="37" customFormat="1" ht="24" customHeight="1">
      <c r="A163" s="56"/>
      <c r="B163" s="56"/>
      <c r="C163" s="56"/>
      <c r="D163" s="56"/>
      <c r="E163" s="56"/>
      <c r="F163" s="56"/>
      <c r="G163" s="56"/>
      <c r="H163" s="56"/>
      <c r="I163" s="57"/>
      <c r="J163" s="58"/>
      <c r="K163" s="58"/>
      <c r="L163" s="58"/>
      <c r="M163" s="58"/>
      <c r="N163" s="58"/>
      <c r="O163" s="59"/>
      <c r="P163" s="60"/>
      <c r="Q163" s="60"/>
      <c r="R163" s="61"/>
      <c r="S163" s="25"/>
      <c r="T163" s="62"/>
    </row>
    <row r="164" spans="1:20" s="37" customFormat="1" ht="24" customHeight="1">
      <c r="A164" s="56"/>
      <c r="B164" s="56"/>
      <c r="C164" s="56"/>
      <c r="D164" s="56"/>
      <c r="E164" s="56"/>
      <c r="F164" s="56"/>
      <c r="G164" s="56"/>
      <c r="H164" s="56"/>
      <c r="I164" s="57"/>
      <c r="J164" s="58"/>
      <c r="K164" s="58"/>
      <c r="L164" s="58"/>
      <c r="M164" s="58"/>
      <c r="N164" s="58"/>
      <c r="O164" s="59"/>
      <c r="P164" s="60"/>
      <c r="Q164" s="60"/>
      <c r="R164" s="61"/>
      <c r="S164" s="25"/>
      <c r="T164" s="62"/>
    </row>
    <row r="165" spans="1:20" s="37" customFormat="1" ht="24" customHeight="1">
      <c r="A165" s="56"/>
      <c r="B165" s="56"/>
      <c r="C165" s="56"/>
      <c r="D165" s="56"/>
      <c r="E165" s="56"/>
      <c r="F165" s="56"/>
      <c r="G165" s="56"/>
      <c r="H165" s="56"/>
      <c r="I165" s="57"/>
      <c r="J165" s="58"/>
      <c r="K165" s="58"/>
      <c r="L165" s="58"/>
      <c r="M165" s="58"/>
      <c r="N165" s="58"/>
      <c r="O165" s="59"/>
      <c r="P165" s="60"/>
      <c r="Q165" s="60"/>
      <c r="R165" s="61"/>
      <c r="S165" s="25"/>
      <c r="T165" s="62"/>
    </row>
    <row r="167" spans="1:20" s="37" customFormat="1" ht="24" customHeight="1">
      <c r="A167" s="56"/>
      <c r="B167" s="56"/>
      <c r="C167" s="56"/>
      <c r="D167" s="56"/>
      <c r="E167" s="56"/>
      <c r="F167" s="56"/>
      <c r="G167" s="56"/>
      <c r="H167" s="56"/>
      <c r="I167" s="57"/>
      <c r="J167" s="58"/>
      <c r="K167" s="58"/>
      <c r="L167" s="58"/>
      <c r="M167" s="58"/>
      <c r="N167" s="58"/>
      <c r="O167" s="59"/>
      <c r="P167" s="60"/>
      <c r="Q167" s="60"/>
      <c r="R167" s="61"/>
      <c r="S167" s="25"/>
      <c r="T167" s="62"/>
    </row>
    <row r="168" spans="1:20" s="37" customFormat="1" ht="24" customHeight="1">
      <c r="A168" s="56"/>
      <c r="B168" s="56"/>
      <c r="C168" s="56"/>
      <c r="D168" s="56"/>
      <c r="E168" s="56"/>
      <c r="F168" s="56"/>
      <c r="G168" s="56"/>
      <c r="H168" s="56"/>
      <c r="I168" s="57"/>
      <c r="J168" s="58"/>
      <c r="K168" s="58"/>
      <c r="L168" s="58"/>
      <c r="M168" s="58"/>
      <c r="N168" s="58"/>
      <c r="O168" s="59"/>
      <c r="P168" s="60"/>
      <c r="Q168" s="60"/>
      <c r="R168" s="61"/>
      <c r="S168" s="25"/>
      <c r="T168" s="62"/>
    </row>
    <row r="169" spans="1:20" s="37" customFormat="1" ht="24" customHeight="1">
      <c r="A169" s="56"/>
      <c r="B169" s="56"/>
      <c r="C169" s="56"/>
      <c r="D169" s="56"/>
      <c r="E169" s="56"/>
      <c r="F169" s="56"/>
      <c r="G169" s="56"/>
      <c r="H169" s="56"/>
      <c r="I169" s="57"/>
      <c r="J169" s="58"/>
      <c r="K169" s="58"/>
      <c r="L169" s="58"/>
      <c r="M169" s="58"/>
      <c r="N169" s="58"/>
      <c r="O169" s="59"/>
      <c r="P169" s="60"/>
      <c r="Q169" s="60"/>
      <c r="R169" s="61"/>
      <c r="S169" s="25"/>
      <c r="T169" s="62"/>
    </row>
    <row r="170" spans="1:20" s="37" customFormat="1" ht="24" customHeight="1">
      <c r="A170" s="56"/>
      <c r="B170" s="56"/>
      <c r="C170" s="56"/>
      <c r="D170" s="56"/>
      <c r="E170" s="56"/>
      <c r="F170" s="56"/>
      <c r="G170" s="56"/>
      <c r="H170" s="56"/>
      <c r="I170" s="57"/>
      <c r="J170" s="58"/>
      <c r="K170" s="58"/>
      <c r="L170" s="58"/>
      <c r="M170" s="58"/>
      <c r="N170" s="58"/>
      <c r="O170" s="59"/>
      <c r="P170" s="60"/>
      <c r="Q170" s="60"/>
      <c r="R170" s="61"/>
      <c r="S170" s="25"/>
      <c r="T170" s="62"/>
    </row>
    <row r="171" spans="1:20" s="37" customFormat="1" ht="24" customHeight="1">
      <c r="A171" s="56"/>
      <c r="B171" s="56"/>
      <c r="C171" s="56"/>
      <c r="D171" s="56"/>
      <c r="E171" s="56"/>
      <c r="F171" s="56"/>
      <c r="G171" s="56"/>
      <c r="H171" s="56"/>
      <c r="I171" s="57"/>
      <c r="J171" s="58"/>
      <c r="K171" s="58"/>
      <c r="L171" s="58"/>
      <c r="M171" s="58"/>
      <c r="N171" s="58"/>
      <c r="O171" s="59"/>
      <c r="P171" s="60"/>
      <c r="Q171" s="60"/>
      <c r="R171" s="61"/>
      <c r="S171" s="25"/>
      <c r="T171" s="62"/>
    </row>
    <row r="172" spans="1:20" s="37" customFormat="1" ht="24" customHeight="1">
      <c r="A172" s="56"/>
      <c r="B172" s="56"/>
      <c r="C172" s="56"/>
      <c r="D172" s="56"/>
      <c r="E172" s="56"/>
      <c r="F172" s="56"/>
      <c r="G172" s="56"/>
      <c r="H172" s="56"/>
      <c r="I172" s="57"/>
      <c r="J172" s="58"/>
      <c r="K172" s="58"/>
      <c r="L172" s="58"/>
      <c r="M172" s="58"/>
      <c r="N172" s="58"/>
      <c r="O172" s="59"/>
      <c r="P172" s="60"/>
      <c r="Q172" s="60"/>
      <c r="R172" s="61"/>
      <c r="S172" s="25"/>
      <c r="T172" s="62"/>
    </row>
    <row r="173" spans="1:20" s="37" customFormat="1" ht="24" customHeight="1">
      <c r="A173" s="56"/>
      <c r="B173" s="56"/>
      <c r="C173" s="56"/>
      <c r="D173" s="56"/>
      <c r="E173" s="56"/>
      <c r="F173" s="56"/>
      <c r="G173" s="56"/>
      <c r="H173" s="56"/>
      <c r="I173" s="57"/>
      <c r="J173" s="58"/>
      <c r="K173" s="58"/>
      <c r="L173" s="58"/>
      <c r="M173" s="58"/>
      <c r="N173" s="58"/>
      <c r="O173" s="59"/>
      <c r="P173" s="60"/>
      <c r="Q173" s="60"/>
      <c r="R173" s="61"/>
      <c r="S173" s="25"/>
      <c r="T173" s="62"/>
    </row>
    <row r="174" spans="1:20" s="37" customFormat="1" ht="24" customHeight="1">
      <c r="A174" s="56"/>
      <c r="B174" s="56"/>
      <c r="C174" s="56"/>
      <c r="D174" s="56"/>
      <c r="E174" s="56"/>
      <c r="F174" s="56"/>
      <c r="G174" s="56"/>
      <c r="H174" s="56"/>
      <c r="I174" s="57"/>
      <c r="J174" s="58"/>
      <c r="K174" s="58"/>
      <c r="L174" s="58"/>
      <c r="M174" s="58"/>
      <c r="N174" s="58"/>
      <c r="O174" s="59"/>
      <c r="P174" s="60"/>
      <c r="Q174" s="60"/>
      <c r="R174" s="61"/>
      <c r="S174" s="25"/>
      <c r="T174" s="62"/>
    </row>
    <row r="175" spans="1:20" s="37" customFormat="1" ht="24" customHeight="1">
      <c r="A175" s="56"/>
      <c r="B175" s="56"/>
      <c r="C175" s="56"/>
      <c r="D175" s="56"/>
      <c r="E175" s="56"/>
      <c r="F175" s="56"/>
      <c r="G175" s="56"/>
      <c r="H175" s="56"/>
      <c r="I175" s="57"/>
      <c r="J175" s="58"/>
      <c r="K175" s="58"/>
      <c r="L175" s="58"/>
      <c r="M175" s="58"/>
      <c r="N175" s="58"/>
      <c r="O175" s="59"/>
      <c r="P175" s="60"/>
      <c r="Q175" s="60"/>
      <c r="R175" s="61"/>
      <c r="S175" s="25"/>
      <c r="T175" s="62"/>
    </row>
    <row r="176" spans="1:20" s="37" customFormat="1" ht="24" customHeight="1">
      <c r="A176" s="56"/>
      <c r="B176" s="56"/>
      <c r="C176" s="56"/>
      <c r="D176" s="56"/>
      <c r="E176" s="56"/>
      <c r="F176" s="56"/>
      <c r="G176" s="56"/>
      <c r="H176" s="56"/>
      <c r="I176" s="57"/>
      <c r="J176" s="58"/>
      <c r="K176" s="58"/>
      <c r="L176" s="58"/>
      <c r="M176" s="58"/>
      <c r="N176" s="58"/>
      <c r="O176" s="59"/>
      <c r="P176" s="60"/>
      <c r="Q176" s="60"/>
      <c r="R176" s="61"/>
      <c r="S176" s="25"/>
      <c r="T176" s="62"/>
    </row>
  </sheetData>
  <sheetProtection/>
  <mergeCells count="140">
    <mergeCell ref="F75:F78"/>
    <mergeCell ref="G75:G78"/>
    <mergeCell ref="A79:A82"/>
    <mergeCell ref="B79:B82"/>
    <mergeCell ref="C79:C82"/>
    <mergeCell ref="D79:D82"/>
    <mergeCell ref="E79:E82"/>
    <mergeCell ref="F79:F82"/>
    <mergeCell ref="G79:G82"/>
    <mergeCell ref="B75:B78"/>
    <mergeCell ref="C75:C78"/>
    <mergeCell ref="D75:D78"/>
    <mergeCell ref="E75:E78"/>
    <mergeCell ref="E37:E40"/>
    <mergeCell ref="D50:D53"/>
    <mergeCell ref="D67:D70"/>
    <mergeCell ref="A62:G65"/>
    <mergeCell ref="A58:G61"/>
    <mergeCell ref="C67:C70"/>
    <mergeCell ref="A71:A74"/>
    <mergeCell ref="F37:F40"/>
    <mergeCell ref="G37:G40"/>
    <mergeCell ref="A37:A40"/>
    <mergeCell ref="B37:B40"/>
    <mergeCell ref="C37:C40"/>
    <mergeCell ref="D37:D40"/>
    <mergeCell ref="G33:G36"/>
    <mergeCell ref="A33:A36"/>
    <mergeCell ref="B33:B36"/>
    <mergeCell ref="C33:C36"/>
    <mergeCell ref="D33:D36"/>
    <mergeCell ref="G25:G28"/>
    <mergeCell ref="A54:A57"/>
    <mergeCell ref="B54:B57"/>
    <mergeCell ref="C54:C57"/>
    <mergeCell ref="D54:D57"/>
    <mergeCell ref="E54:E57"/>
    <mergeCell ref="F54:F57"/>
    <mergeCell ref="G54:G57"/>
    <mergeCell ref="E33:E36"/>
    <mergeCell ref="F33:F36"/>
    <mergeCell ref="C25:C28"/>
    <mergeCell ref="D25:D28"/>
    <mergeCell ref="E25:E28"/>
    <mergeCell ref="F25:F28"/>
    <mergeCell ref="D2:D3"/>
    <mergeCell ref="C100:C103"/>
    <mergeCell ref="D100:D103"/>
    <mergeCell ref="A4:S4"/>
    <mergeCell ref="G9:G12"/>
    <mergeCell ref="A17:A20"/>
    <mergeCell ref="A25:A28"/>
    <mergeCell ref="B25:B28"/>
    <mergeCell ref="C2:C3"/>
    <mergeCell ref="C5:C8"/>
    <mergeCell ref="C9:C12"/>
    <mergeCell ref="D17:D20"/>
    <mergeCell ref="A1:S1"/>
    <mergeCell ref="A67:A70"/>
    <mergeCell ref="J2:O2"/>
    <mergeCell ref="F2:F3"/>
    <mergeCell ref="A2:A3"/>
    <mergeCell ref="B2:B3"/>
    <mergeCell ref="E2:E3"/>
    <mergeCell ref="I2:I3"/>
    <mergeCell ref="P2:S2"/>
    <mergeCell ref="G2:G3"/>
    <mergeCell ref="G13:G16"/>
    <mergeCell ref="A9:A12"/>
    <mergeCell ref="B9:B12"/>
    <mergeCell ref="E5:E8"/>
    <mergeCell ref="G5:G8"/>
    <mergeCell ref="B13:B16"/>
    <mergeCell ref="A13:A16"/>
    <mergeCell ref="C13:C16"/>
    <mergeCell ref="D5:D8"/>
    <mergeCell ref="B5:B8"/>
    <mergeCell ref="A5:A8"/>
    <mergeCell ref="F5:F8"/>
    <mergeCell ref="E9:E12"/>
    <mergeCell ref="E13:E16"/>
    <mergeCell ref="D9:D12"/>
    <mergeCell ref="D13:D16"/>
    <mergeCell ref="F13:F16"/>
    <mergeCell ref="F9:F12"/>
    <mergeCell ref="G17:G20"/>
    <mergeCell ref="A49:S49"/>
    <mergeCell ref="F21:F24"/>
    <mergeCell ref="G21:G24"/>
    <mergeCell ref="B21:B24"/>
    <mergeCell ref="C21:C24"/>
    <mergeCell ref="D21:D24"/>
    <mergeCell ref="E21:E24"/>
    <mergeCell ref="G50:G53"/>
    <mergeCell ref="A50:A53"/>
    <mergeCell ref="C17:C20"/>
    <mergeCell ref="B17:B20"/>
    <mergeCell ref="E17:E20"/>
    <mergeCell ref="F17:F20"/>
    <mergeCell ref="A21:A24"/>
    <mergeCell ref="C50:C53"/>
    <mergeCell ref="A45:G48"/>
    <mergeCell ref="A41:G44"/>
    <mergeCell ref="A120:S120"/>
    <mergeCell ref="B50:B53"/>
    <mergeCell ref="E50:E53"/>
    <mergeCell ref="A66:S66"/>
    <mergeCell ref="G67:G70"/>
    <mergeCell ref="E67:E70"/>
    <mergeCell ref="F67:F70"/>
    <mergeCell ref="F50:F53"/>
    <mergeCell ref="B100:B103"/>
    <mergeCell ref="E100:E103"/>
    <mergeCell ref="A116:G119"/>
    <mergeCell ref="B67:B70"/>
    <mergeCell ref="A95:G98"/>
    <mergeCell ref="B71:B74"/>
    <mergeCell ref="C71:C74"/>
    <mergeCell ref="D71:D74"/>
    <mergeCell ref="E71:E74"/>
    <mergeCell ref="F71:F74"/>
    <mergeCell ref="G71:G74"/>
    <mergeCell ref="A75:A78"/>
    <mergeCell ref="A108:G111"/>
    <mergeCell ref="A112:G115"/>
    <mergeCell ref="A83:G86"/>
    <mergeCell ref="A91:G94"/>
    <mergeCell ref="A87:G90"/>
    <mergeCell ref="A99:S99"/>
    <mergeCell ref="A104:G107"/>
    <mergeCell ref="G100:G103"/>
    <mergeCell ref="F100:F103"/>
    <mergeCell ref="A100:A103"/>
    <mergeCell ref="E29:E32"/>
    <mergeCell ref="F29:F32"/>
    <mergeCell ref="G29:G32"/>
    <mergeCell ref="A29:A32"/>
    <mergeCell ref="B29:B32"/>
    <mergeCell ref="C29:C32"/>
    <mergeCell ref="D29:D32"/>
  </mergeCells>
  <printOptions horizontalCentered="1"/>
  <pageMargins left="0" right="0" top="0" bottom="0" header="0" footer="0"/>
  <pageSetup firstPageNumber="1" useFirstPageNumber="1" fitToHeight="0" fitToWidth="1" horizontalDpi="600" verticalDpi="600" orientation="landscape" paperSize="9" scale="32" r:id="rId1"/>
  <rowBreaks count="2" manualBreakCount="2">
    <brk id="48" max="18" man="1"/>
    <brk id="9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2012-10-12T06:28:12Z</cp:lastPrinted>
  <dcterms:created xsi:type="dcterms:W3CDTF">1996-10-08T23:32:33Z</dcterms:created>
  <dcterms:modified xsi:type="dcterms:W3CDTF">2012-12-03T06:51:14Z</dcterms:modified>
  <cp:category/>
  <cp:version/>
  <cp:contentType/>
  <cp:contentStatus/>
</cp:coreProperties>
</file>