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905" windowWidth="15330" windowHeight="1185" firstSheet="1" activeTab="1"/>
  </bookViews>
  <sheets>
    <sheet name="2023" sheetId="1" r:id="rId1"/>
    <sheet name="2024" sheetId="2" r:id="rId2"/>
    <sheet name="2022" sheetId="3" r:id="rId3"/>
  </sheets>
  <definedNames>
    <definedName name="_xlnm.Print_Area" localSheetId="2">'2022'!$A$1:$AI$28</definedName>
  </definedNames>
  <calcPr fullCalcOnLoad="1"/>
</workbook>
</file>

<file path=xl/sharedStrings.xml><?xml version="1.0" encoding="utf-8"?>
<sst xmlns="http://schemas.openxmlformats.org/spreadsheetml/2006/main" count="213" uniqueCount="48">
  <si>
    <t>всего</t>
  </si>
  <si>
    <t>наименование учр-я</t>
  </si>
  <si>
    <t xml:space="preserve">итого </t>
  </si>
  <si>
    <t>МДОУ.Горошинка</t>
  </si>
  <si>
    <t>МДОУ.Солнышко</t>
  </si>
  <si>
    <t>МДОУ.Сказка</t>
  </si>
  <si>
    <t>МДОУ.Теремок</t>
  </si>
  <si>
    <t>МДОУ.Д-с №35</t>
  </si>
  <si>
    <t>МДОУ.Д-С №41</t>
  </si>
  <si>
    <t>МДОУ Д/С№147</t>
  </si>
  <si>
    <t>МДОУ.Колокольчик</t>
  </si>
  <si>
    <t>МДОУ Д/С  Одуванчик</t>
  </si>
  <si>
    <t>МДОУ Д/С.Туманинский</t>
  </si>
  <si>
    <t>МДОУ Д/С. Хмелевицкий</t>
  </si>
  <si>
    <t>МДОУ Д/С.Лужайский</t>
  </si>
  <si>
    <t>сумма</t>
  </si>
  <si>
    <t>МОУ Мелешихинская нош</t>
  </si>
  <si>
    <t>МОУ Петровская нош</t>
  </si>
  <si>
    <t>МДОУ Д/С.Малиновский</t>
  </si>
  <si>
    <t>МДОУ Щербажский д/с</t>
  </si>
  <si>
    <t>МДОУ Б-Широковский</t>
  </si>
  <si>
    <t>норматив</t>
  </si>
  <si>
    <t>МБДОУ Звездочка</t>
  </si>
  <si>
    <t>дети</t>
  </si>
  <si>
    <t>10,5 ч</t>
  </si>
  <si>
    <t>семейный</t>
  </si>
  <si>
    <t>город</t>
  </si>
  <si>
    <t>село</t>
  </si>
  <si>
    <t>коэф. Выравнивания</t>
  </si>
  <si>
    <t>14</t>
  </si>
  <si>
    <t>фот прочего персонала</t>
  </si>
  <si>
    <t xml:space="preserve">учебные  </t>
  </si>
  <si>
    <t>комбинированные</t>
  </si>
  <si>
    <t>всего дети</t>
  </si>
  <si>
    <t>группы</t>
  </si>
  <si>
    <t>средняя наполняемость</t>
  </si>
  <si>
    <t>компенсационые группы</t>
  </si>
  <si>
    <t xml:space="preserve">Порядок распределение субвенции по нормативу бюджет на 2022 год по дошкольным учреждениям городского округа город Шахунья </t>
  </si>
  <si>
    <t>Постановлением администрации</t>
  </si>
  <si>
    <t>г.о.г.Шахунья</t>
  </si>
  <si>
    <t>Утвержден:</t>
  </si>
  <si>
    <t xml:space="preserve">Порядок распределение субвенции по нормативу бюджет на 2023 год по дошкольным учреждениям городского округа город Шахунья </t>
  </si>
  <si>
    <t xml:space="preserve">Порядок распределение субвенции по нормативу бюджет на 2024 год по дошкольным учреждениям городского округа город Шахунья </t>
  </si>
  <si>
    <t>от          _________________   №________</t>
  </si>
  <si>
    <t>от            _________________   №_______</t>
  </si>
  <si>
    <t>постановлением администрации</t>
  </si>
  <si>
    <t>от            26.08.2022 г.   № 960</t>
  </si>
  <si>
    <t>Утвержден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</si>
</sst>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  <numFmt numFmtId="179" formatCode="0.000"/>
    <numFmt numFmtId="180" formatCode="0.00;[Red]0.00"/>
    <numFmt numFmtId="181" formatCode="#,##0.0_р_."/>
    <numFmt numFmtId="182" formatCode="0.000_ ;[Red]\-0.000\ "/>
    <numFmt numFmtId="183" formatCode="0.0;[Red]0.0"/>
    <numFmt numFmtId="184" formatCode="00000\-0000"/>
    <numFmt numFmtId="185" formatCode="0.000;[Red]0.000"/>
    <numFmt numFmtId="186" formatCode="#,##0.000&quot;р.&quot;"/>
    <numFmt numFmtId="187" formatCode="#,##0.000"/>
    <numFmt numFmtId="188" formatCode="0.0000"/>
    <numFmt numFmtId="189" formatCode="0.00000"/>
    <numFmt numFmtId="190" formatCode="0.000%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Arial Cyr"/>
      <family val="0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/>
    </xf>
    <xf numFmtId="0" fontId="6" fillId="0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7" fillId="0" borderId="31" xfId="0" applyFont="1" applyBorder="1" applyAlignment="1">
      <alignment wrapText="1"/>
    </xf>
    <xf numFmtId="0" fontId="7" fillId="0" borderId="32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0" fontId="45" fillId="0" borderId="35" xfId="0" applyFont="1" applyFill="1" applyBorder="1" applyAlignment="1">
      <alignment/>
    </xf>
    <xf numFmtId="0" fontId="45" fillId="0" borderId="36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37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0" fontId="45" fillId="0" borderId="39" xfId="0" applyFont="1" applyFill="1" applyBorder="1" applyAlignment="1">
      <alignment/>
    </xf>
    <xf numFmtId="179" fontId="45" fillId="0" borderId="35" xfId="0" applyNumberFormat="1" applyFont="1" applyFill="1" applyBorder="1" applyAlignment="1">
      <alignment/>
    </xf>
    <xf numFmtId="179" fontId="45" fillId="0" borderId="40" xfId="0" applyNumberFormat="1" applyFont="1" applyFill="1" applyBorder="1" applyAlignment="1">
      <alignment/>
    </xf>
    <xf numFmtId="179" fontId="45" fillId="0" borderId="20" xfId="0" applyNumberFormat="1" applyFont="1" applyFill="1" applyBorder="1" applyAlignment="1">
      <alignment/>
    </xf>
    <xf numFmtId="176" fontId="45" fillId="0" borderId="39" xfId="0" applyNumberFormat="1" applyFont="1" applyFill="1" applyBorder="1" applyAlignment="1">
      <alignment/>
    </xf>
    <xf numFmtId="179" fontId="45" fillId="0" borderId="38" xfId="0" applyNumberFormat="1" applyFont="1" applyFill="1" applyBorder="1" applyAlignment="1">
      <alignment/>
    </xf>
    <xf numFmtId="176" fontId="45" fillId="0" borderId="40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0" fontId="46" fillId="0" borderId="42" xfId="0" applyFont="1" applyFill="1" applyBorder="1" applyAlignment="1">
      <alignment/>
    </xf>
    <xf numFmtId="0" fontId="45" fillId="0" borderId="43" xfId="0" applyFont="1" applyFill="1" applyBorder="1" applyAlignment="1">
      <alignment/>
    </xf>
    <xf numFmtId="0" fontId="45" fillId="0" borderId="4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44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0" fontId="46" fillId="0" borderId="43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45" fillId="0" borderId="45" xfId="0" applyFont="1" applyFill="1" applyBorder="1" applyAlignment="1">
      <alignment/>
    </xf>
    <xf numFmtId="0" fontId="46" fillId="0" borderId="46" xfId="0" applyFont="1" applyFill="1" applyBorder="1" applyAlignment="1">
      <alignment/>
    </xf>
    <xf numFmtId="0" fontId="45" fillId="0" borderId="47" xfId="0" applyFont="1" applyFill="1" applyBorder="1" applyAlignment="1">
      <alignment/>
    </xf>
    <xf numFmtId="0" fontId="45" fillId="0" borderId="48" xfId="0" applyFont="1" applyFill="1" applyBorder="1" applyAlignment="1">
      <alignment/>
    </xf>
    <xf numFmtId="0" fontId="45" fillId="0" borderId="4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45" fillId="0" borderId="4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49" xfId="0" applyFont="1" applyFill="1" applyBorder="1" applyAlignment="1">
      <alignment/>
    </xf>
    <xf numFmtId="0" fontId="45" fillId="0" borderId="50" xfId="0" applyFont="1" applyFill="1" applyBorder="1" applyAlignment="1">
      <alignment/>
    </xf>
    <xf numFmtId="0" fontId="45" fillId="0" borderId="51" xfId="0" applyFont="1" applyFill="1" applyBorder="1" applyAlignment="1">
      <alignment/>
    </xf>
    <xf numFmtId="179" fontId="45" fillId="0" borderId="10" xfId="0" applyNumberFormat="1" applyFont="1" applyFill="1" applyBorder="1" applyAlignment="1">
      <alignment/>
    </xf>
    <xf numFmtId="179" fontId="45" fillId="0" borderId="52" xfId="0" applyNumberFormat="1" applyFont="1" applyFill="1" applyBorder="1" applyAlignment="1">
      <alignment/>
    </xf>
    <xf numFmtId="176" fontId="45" fillId="0" borderId="0" xfId="0" applyNumberFormat="1" applyFont="1" applyFill="1" applyBorder="1" applyAlignment="1">
      <alignment/>
    </xf>
    <xf numFmtId="179" fontId="45" fillId="0" borderId="53" xfId="0" applyNumberFormat="1" applyFont="1" applyFill="1" applyBorder="1" applyAlignment="1">
      <alignment/>
    </xf>
    <xf numFmtId="176" fontId="45" fillId="0" borderId="52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45" fillId="0" borderId="54" xfId="0" applyFont="1" applyFill="1" applyBorder="1" applyAlignment="1">
      <alignment/>
    </xf>
    <xf numFmtId="0" fontId="45" fillId="0" borderId="55" xfId="0" applyFont="1" applyFill="1" applyBorder="1" applyAlignment="1">
      <alignment/>
    </xf>
    <xf numFmtId="0" fontId="45" fillId="0" borderId="56" xfId="0" applyFont="1" applyFill="1" applyBorder="1" applyAlignment="1">
      <alignment/>
    </xf>
    <xf numFmtId="0" fontId="45" fillId="0" borderId="57" xfId="0" applyFont="1" applyFill="1" applyBorder="1" applyAlignment="1">
      <alignment/>
    </xf>
    <xf numFmtId="0" fontId="46" fillId="0" borderId="55" xfId="0" applyFont="1" applyFill="1" applyBorder="1" applyAlignment="1">
      <alignment/>
    </xf>
    <xf numFmtId="2" fontId="45" fillId="0" borderId="57" xfId="0" applyNumberFormat="1" applyFont="1" applyFill="1" applyBorder="1" applyAlignment="1">
      <alignment/>
    </xf>
    <xf numFmtId="176" fontId="45" fillId="0" borderId="54" xfId="0" applyNumberFormat="1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58" xfId="0" applyFont="1" applyFill="1" applyBorder="1" applyAlignment="1">
      <alignment/>
    </xf>
    <xf numFmtId="0" fontId="7" fillId="6" borderId="59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6" fillId="0" borderId="34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0" fontId="46" fillId="0" borderId="39" xfId="0" applyFont="1" applyFill="1" applyBorder="1" applyAlignment="1">
      <alignment/>
    </xf>
    <xf numFmtId="2" fontId="45" fillId="0" borderId="60" xfId="0" applyNumberFormat="1" applyFont="1" applyFill="1" applyBorder="1" applyAlignment="1">
      <alignment/>
    </xf>
    <xf numFmtId="0" fontId="7" fillId="6" borderId="37" xfId="0" applyFont="1" applyFill="1" applyBorder="1" applyAlignment="1">
      <alignment/>
    </xf>
    <xf numFmtId="0" fontId="7" fillId="6" borderId="36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46" fillId="0" borderId="61" xfId="0" applyFont="1" applyFill="1" applyBorder="1" applyAlignment="1">
      <alignment/>
    </xf>
    <xf numFmtId="176" fontId="45" fillId="0" borderId="62" xfId="0" applyNumberFormat="1" applyFont="1" applyFill="1" applyBorder="1" applyAlignment="1">
      <alignment/>
    </xf>
    <xf numFmtId="179" fontId="45" fillId="0" borderId="24" xfId="0" applyNumberFormat="1" applyFont="1" applyFill="1" applyBorder="1" applyAlignment="1">
      <alignment/>
    </xf>
    <xf numFmtId="0" fontId="7" fillId="6" borderId="63" xfId="0" applyFont="1" applyFill="1" applyBorder="1" applyAlignment="1">
      <alignment/>
    </xf>
    <xf numFmtId="0" fontId="7" fillId="6" borderId="64" xfId="0" applyFont="1" applyFill="1" applyBorder="1" applyAlignment="1">
      <alignment/>
    </xf>
    <xf numFmtId="0" fontId="5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5" fillId="0" borderId="65" xfId="0" applyFont="1" applyFill="1" applyBorder="1" applyAlignment="1">
      <alignment/>
    </xf>
    <xf numFmtId="0" fontId="47" fillId="0" borderId="66" xfId="0" applyFont="1" applyFill="1" applyBorder="1" applyAlignment="1">
      <alignment/>
    </xf>
    <xf numFmtId="2" fontId="45" fillId="0" borderId="65" xfId="0" applyNumberFormat="1" applyFont="1" applyFill="1" applyBorder="1" applyAlignment="1">
      <alignment/>
    </xf>
    <xf numFmtId="2" fontId="45" fillId="0" borderId="66" xfId="0" applyNumberFormat="1" applyFont="1" applyFill="1" applyBorder="1" applyAlignment="1">
      <alignment/>
    </xf>
    <xf numFmtId="2" fontId="45" fillId="0" borderId="41" xfId="0" applyNumberFormat="1" applyFont="1" applyFill="1" applyBorder="1" applyAlignment="1">
      <alignment/>
    </xf>
    <xf numFmtId="0" fontId="45" fillId="0" borderId="42" xfId="0" applyFont="1" applyFill="1" applyBorder="1" applyAlignment="1">
      <alignment/>
    </xf>
    <xf numFmtId="0" fontId="45" fillId="0" borderId="56" xfId="0" applyFont="1" applyFill="1" applyBorder="1" applyAlignment="1">
      <alignment/>
    </xf>
    <xf numFmtId="0" fontId="45" fillId="0" borderId="57" xfId="0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5" fillId="0" borderId="67" xfId="0" applyFont="1" applyFill="1" applyBorder="1" applyAlignment="1">
      <alignment/>
    </xf>
    <xf numFmtId="0" fontId="47" fillId="0" borderId="68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10" fontId="6" fillId="0" borderId="11" xfId="0" applyNumberFormat="1" applyFont="1" applyFill="1" applyBorder="1" applyAlignment="1">
      <alignment horizontal="center"/>
    </xf>
    <xf numFmtId="10" fontId="7" fillId="0" borderId="69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wrapText="1"/>
    </xf>
    <xf numFmtId="2" fontId="6" fillId="0" borderId="67" xfId="0" applyNumberFormat="1" applyFont="1" applyFill="1" applyBorder="1" applyAlignment="1">
      <alignment horizontal="center" wrapText="1"/>
    </xf>
    <xf numFmtId="0" fontId="6" fillId="0" borderId="7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71" xfId="0" applyFont="1" applyFill="1" applyBorder="1" applyAlignment="1">
      <alignment wrapText="1"/>
    </xf>
    <xf numFmtId="0" fontId="5" fillId="0" borderId="52" xfId="0" applyFont="1" applyBorder="1" applyAlignment="1">
      <alignment wrapText="1"/>
    </xf>
    <xf numFmtId="0" fontId="5" fillId="0" borderId="72" xfId="0" applyFont="1" applyBorder="1" applyAlignment="1">
      <alignment wrapText="1"/>
    </xf>
    <xf numFmtId="0" fontId="6" fillId="0" borderId="67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62" xfId="0" applyFont="1" applyBorder="1" applyAlignment="1">
      <alignment/>
    </xf>
    <xf numFmtId="2" fontId="6" fillId="0" borderId="68" xfId="0" applyNumberFormat="1" applyFont="1" applyFill="1" applyBorder="1" applyAlignment="1">
      <alignment horizontal="center" wrapText="1"/>
    </xf>
    <xf numFmtId="2" fontId="6" fillId="0" borderId="74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72" xfId="0" applyFont="1" applyBorder="1" applyAlignment="1">
      <alignment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13" xfId="0" applyFont="1" applyFill="1" applyBorder="1" applyAlignment="1">
      <alignment horizontal="left"/>
    </xf>
    <xf numFmtId="0" fontId="5" fillId="0" borderId="61" xfId="0" applyFont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8"/>
  <sheetViews>
    <sheetView view="pageBreakPreview" zoomScale="60" zoomScalePageLayoutView="0" workbookViewId="0" topLeftCell="O1">
      <selection activeCell="J13" sqref="J13"/>
    </sheetView>
  </sheetViews>
  <sheetFormatPr defaultColWidth="9.00390625" defaultRowHeight="12.75"/>
  <cols>
    <col min="2" max="2" width="11.375" style="0" customWidth="1"/>
    <col min="9" max="9" width="11.25390625" style="0" customWidth="1"/>
    <col min="11" max="11" width="11.00390625" style="0" customWidth="1"/>
    <col min="18" max="18" width="12.375" style="0" customWidth="1"/>
    <col min="23" max="23" width="18.75390625" style="0" customWidth="1"/>
    <col min="26" max="26" width="16.75390625" style="0" customWidth="1"/>
    <col min="27" max="27" width="15.75390625" style="0" customWidth="1"/>
    <col min="28" max="28" width="16.75390625" style="0" customWidth="1"/>
    <col min="29" max="29" width="18.00390625" style="0" customWidth="1"/>
    <col min="30" max="30" width="18.875" style="0" customWidth="1"/>
    <col min="31" max="31" width="15.00390625" style="0" customWidth="1"/>
    <col min="32" max="32" width="15.75390625" style="0" customWidth="1"/>
    <col min="33" max="33" width="18.375" style="0" customWidth="1"/>
    <col min="34" max="34" width="13.875" style="0" customWidth="1"/>
    <col min="35" max="35" width="13.75390625" style="0" customWidth="1"/>
  </cols>
  <sheetData>
    <row r="1" spans="20:116" s="4" customFormat="1" ht="15.75">
      <c r="T1" s="161" t="s">
        <v>40</v>
      </c>
      <c r="U1" s="161"/>
      <c r="V1" s="161"/>
      <c r="W1" s="162"/>
      <c r="X1" s="122"/>
      <c r="Y1" s="122"/>
      <c r="Z1" s="122"/>
      <c r="AA1" s="122"/>
      <c r="AB1" s="122"/>
      <c r="AC1" s="13"/>
      <c r="AD1" s="13"/>
      <c r="AE1" s="13"/>
      <c r="AF1" s="13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</row>
    <row r="2" spans="20:116" s="4" customFormat="1" ht="15.75">
      <c r="T2" s="161" t="s">
        <v>38</v>
      </c>
      <c r="U2" s="161"/>
      <c r="V2" s="161"/>
      <c r="W2" s="162"/>
      <c r="X2" s="122"/>
      <c r="Y2" s="122"/>
      <c r="Z2" s="122"/>
      <c r="AA2" s="122"/>
      <c r="AB2" s="122"/>
      <c r="AC2" s="13"/>
      <c r="AD2" s="13"/>
      <c r="AE2" s="13"/>
      <c r="AF2" s="13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</row>
    <row r="3" spans="20:116" s="4" customFormat="1" ht="15.75">
      <c r="T3" s="161" t="s">
        <v>39</v>
      </c>
      <c r="U3" s="161"/>
      <c r="V3" s="161"/>
      <c r="W3" s="162"/>
      <c r="X3" s="122"/>
      <c r="Y3" s="122"/>
      <c r="Z3" s="122"/>
      <c r="AA3" s="122"/>
      <c r="AB3" s="122"/>
      <c r="AC3" s="13"/>
      <c r="AD3" s="13"/>
      <c r="AE3" s="13"/>
      <c r="AF3" s="13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</row>
    <row r="4" spans="1:116" s="4" customFormat="1" ht="22.5" customHeight="1" thickBot="1">
      <c r="A4" s="163" t="s">
        <v>44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122"/>
      <c r="Y4" s="122"/>
      <c r="Z4" s="122"/>
      <c r="AA4" s="122"/>
      <c r="AB4" s="122"/>
      <c r="AC4" s="13"/>
      <c r="AD4" s="13"/>
      <c r="AE4" s="13"/>
      <c r="AF4" s="13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</row>
    <row r="5" spans="1:117" s="15" customFormat="1" ht="38.25" customHeight="1" thickBot="1">
      <c r="A5" s="5"/>
      <c r="B5" s="165" t="s">
        <v>41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7"/>
      <c r="W5" s="8"/>
      <c r="X5" s="7"/>
      <c r="Y5" s="7"/>
      <c r="Z5" s="9"/>
      <c r="AA5" s="9"/>
      <c r="AB5" s="9"/>
      <c r="AC5" s="10"/>
      <c r="AD5" s="10"/>
      <c r="AE5" s="6"/>
      <c r="AF5" s="7"/>
      <c r="AG5" s="11"/>
      <c r="AH5" s="11"/>
      <c r="AI5" s="12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4"/>
    </row>
    <row r="6" spans="1:117" s="22" customFormat="1" ht="42" customHeight="1">
      <c r="A6" s="155" t="s">
        <v>1</v>
      </c>
      <c r="B6" s="168"/>
      <c r="C6" s="170" t="s">
        <v>33</v>
      </c>
      <c r="D6" s="172" t="s">
        <v>34</v>
      </c>
      <c r="E6" s="172" t="s">
        <v>35</v>
      </c>
      <c r="F6" s="152" t="s">
        <v>24</v>
      </c>
      <c r="G6" s="153"/>
      <c r="H6" s="153"/>
      <c r="I6" s="154"/>
      <c r="J6" s="148" t="s">
        <v>28</v>
      </c>
      <c r="K6" s="149"/>
      <c r="L6" s="152" t="s">
        <v>32</v>
      </c>
      <c r="M6" s="153"/>
      <c r="N6" s="154"/>
      <c r="O6" s="17"/>
      <c r="P6" s="152" t="s">
        <v>36</v>
      </c>
      <c r="Q6" s="153"/>
      <c r="R6" s="154"/>
      <c r="S6" s="152" t="s">
        <v>25</v>
      </c>
      <c r="T6" s="153"/>
      <c r="U6" s="153"/>
      <c r="V6" s="154"/>
      <c r="W6" s="18"/>
      <c r="X6" s="155" t="s">
        <v>1</v>
      </c>
      <c r="Y6" s="156"/>
      <c r="Z6" s="159" t="s">
        <v>0</v>
      </c>
      <c r="AA6" s="140" t="s">
        <v>30</v>
      </c>
      <c r="AB6" s="140"/>
      <c r="AC6" s="142">
        <v>0.89</v>
      </c>
      <c r="AD6" s="144">
        <v>211</v>
      </c>
      <c r="AE6" s="146">
        <v>213</v>
      </c>
      <c r="AF6" s="135" t="s">
        <v>31</v>
      </c>
      <c r="AG6" s="135" t="s">
        <v>0</v>
      </c>
      <c r="AH6" s="135"/>
      <c r="AI6" s="16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1"/>
    </row>
    <row r="7" spans="1:117" s="34" customFormat="1" ht="42" customHeight="1" thickBot="1">
      <c r="A7" s="157"/>
      <c r="B7" s="169"/>
      <c r="C7" s="171"/>
      <c r="D7" s="173"/>
      <c r="E7" s="173"/>
      <c r="F7" s="24" t="s">
        <v>23</v>
      </c>
      <c r="G7" s="25"/>
      <c r="H7" s="25" t="s">
        <v>21</v>
      </c>
      <c r="I7" s="26" t="s">
        <v>15</v>
      </c>
      <c r="J7" s="150"/>
      <c r="K7" s="151"/>
      <c r="L7" s="27" t="s">
        <v>23</v>
      </c>
      <c r="M7" s="25" t="s">
        <v>21</v>
      </c>
      <c r="N7" s="28" t="s">
        <v>15</v>
      </c>
      <c r="O7" s="29"/>
      <c r="P7" s="27" t="s">
        <v>23</v>
      </c>
      <c r="Q7" s="25" t="s">
        <v>21</v>
      </c>
      <c r="R7" s="28" t="s">
        <v>15</v>
      </c>
      <c r="S7" s="27" t="s">
        <v>23</v>
      </c>
      <c r="T7" s="25" t="s">
        <v>21</v>
      </c>
      <c r="U7" s="25"/>
      <c r="V7" s="30" t="s">
        <v>15</v>
      </c>
      <c r="W7" s="31"/>
      <c r="X7" s="157"/>
      <c r="Y7" s="158"/>
      <c r="Z7" s="160"/>
      <c r="AA7" s="141"/>
      <c r="AB7" s="141"/>
      <c r="AC7" s="143"/>
      <c r="AD7" s="145"/>
      <c r="AE7" s="147"/>
      <c r="AF7" s="136"/>
      <c r="AG7" s="136"/>
      <c r="AH7" s="137"/>
      <c r="AI7" s="23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33"/>
    </row>
    <row r="8" spans="1:117" s="50" customFormat="1" ht="37.5" customHeight="1">
      <c r="A8" s="35" t="s">
        <v>3</v>
      </c>
      <c r="B8" s="36"/>
      <c r="C8" s="37">
        <f>F8+L8+P8+S8</f>
        <v>44</v>
      </c>
      <c r="D8" s="37">
        <v>2</v>
      </c>
      <c r="E8" s="37">
        <f>F8/D8</f>
        <v>22</v>
      </c>
      <c r="F8" s="35">
        <v>44</v>
      </c>
      <c r="G8" s="38"/>
      <c r="H8" s="38">
        <v>71899</v>
      </c>
      <c r="I8" s="36">
        <f>F8*H8</f>
        <v>3163556</v>
      </c>
      <c r="J8" s="39">
        <v>1</v>
      </c>
      <c r="K8" s="39">
        <f>I8*J8</f>
        <v>3163556</v>
      </c>
      <c r="L8" s="40"/>
      <c r="M8" s="38">
        <v>96.176</v>
      </c>
      <c r="N8" s="41">
        <f aca="true" t="shared" si="0" ref="N8:N20">M8*L8</f>
        <v>0</v>
      </c>
      <c r="O8" s="42"/>
      <c r="P8" s="35"/>
      <c r="Q8" s="38">
        <v>144.975</v>
      </c>
      <c r="R8" s="41">
        <f>Q8*P8</f>
        <v>0</v>
      </c>
      <c r="S8" s="35"/>
      <c r="T8" s="38">
        <v>0</v>
      </c>
      <c r="U8" s="38"/>
      <c r="V8" s="36">
        <f>T8*S8</f>
        <v>0</v>
      </c>
      <c r="W8" s="43">
        <v>3198000.3</v>
      </c>
      <c r="X8" s="138" t="s">
        <v>3</v>
      </c>
      <c r="Y8" s="139"/>
      <c r="Z8" s="43">
        <f>L8+O8+S8+W8</f>
        <v>3198000.3</v>
      </c>
      <c r="AA8" s="44">
        <v>819688</v>
      </c>
      <c r="AB8" s="45">
        <f>Z8+AA8</f>
        <v>4017688.3</v>
      </c>
      <c r="AC8" s="46">
        <v>3575742.6</v>
      </c>
      <c r="AD8" s="47">
        <v>2702248.8</v>
      </c>
      <c r="AE8" s="48">
        <v>816079.1</v>
      </c>
      <c r="AF8" s="44">
        <f>AC8-AD8-AE8</f>
        <v>57414.7000000003</v>
      </c>
      <c r="AG8" s="48">
        <f>AD8+AE8+AF8</f>
        <v>3575742.6</v>
      </c>
      <c r="AH8" s="44">
        <f>AI8*C8</f>
        <v>198352</v>
      </c>
      <c r="AI8" s="43">
        <v>4508</v>
      </c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9"/>
    </row>
    <row r="9" spans="1:117" s="22" customFormat="1" ht="30" customHeight="1">
      <c r="A9" s="51" t="s">
        <v>4</v>
      </c>
      <c r="B9" s="52"/>
      <c r="C9" s="37">
        <f aca="true" t="shared" si="1" ref="C9:C28">F9+L9+P9+S9</f>
        <v>137</v>
      </c>
      <c r="D9" s="53">
        <v>6</v>
      </c>
      <c r="E9" s="53">
        <f aca="true" t="shared" si="2" ref="E9:E23">F9/D9</f>
        <v>20.333333333333332</v>
      </c>
      <c r="F9" s="51">
        <v>122</v>
      </c>
      <c r="G9" s="39"/>
      <c r="H9" s="38">
        <v>71899</v>
      </c>
      <c r="I9" s="54">
        <f aca="true" t="shared" si="3" ref="I9:I21">F9*H9</f>
        <v>8771678</v>
      </c>
      <c r="J9" s="39">
        <v>0.93</v>
      </c>
      <c r="K9" s="39">
        <f aca="true" t="shared" si="4" ref="K9:K23">I9*J9</f>
        <v>8157660.54</v>
      </c>
      <c r="L9" s="55"/>
      <c r="M9" s="38">
        <v>96176</v>
      </c>
      <c r="N9" s="56">
        <f t="shared" si="0"/>
        <v>0</v>
      </c>
      <c r="O9" s="57"/>
      <c r="P9" s="51">
        <v>15</v>
      </c>
      <c r="Q9" s="38">
        <v>175340</v>
      </c>
      <c r="R9" s="56">
        <f aca="true" t="shared" si="5" ref="R9:R25">Q9*P9</f>
        <v>2630100</v>
      </c>
      <c r="S9" s="51"/>
      <c r="T9" s="39">
        <v>0</v>
      </c>
      <c r="U9" s="39"/>
      <c r="V9" s="54">
        <f aca="true" t="shared" si="6" ref="V9:V25">T9*S9</f>
        <v>0</v>
      </c>
      <c r="W9" s="43">
        <f aca="true" t="shared" si="7" ref="W9:W25">K9+N9+R9+V9</f>
        <v>10787760.54</v>
      </c>
      <c r="X9" s="127" t="s">
        <v>4</v>
      </c>
      <c r="Y9" s="128"/>
      <c r="Z9" s="43">
        <f>L9+O9+S9+W9</f>
        <v>10787760.54</v>
      </c>
      <c r="AA9" s="44">
        <v>339743</v>
      </c>
      <c r="AB9" s="43">
        <f aca="true" t="shared" si="8" ref="AB9:AB24">Z9+AA9</f>
        <v>11127503.54</v>
      </c>
      <c r="AC9" s="46">
        <v>9903478.2</v>
      </c>
      <c r="AD9" s="47">
        <v>7350555.6</v>
      </c>
      <c r="AE9" s="48">
        <v>2219867.8</v>
      </c>
      <c r="AF9" s="44">
        <f>AC9-AD9-AE9</f>
        <v>333054.7999999998</v>
      </c>
      <c r="AG9" s="48">
        <f aca="true" t="shared" si="9" ref="AG9:AG25">AD9+AE9+AF9</f>
        <v>9903478.2</v>
      </c>
      <c r="AH9" s="44">
        <f>AI9*C9</f>
        <v>617596</v>
      </c>
      <c r="AI9" s="43">
        <v>4508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1"/>
    </row>
    <row r="10" spans="1:117" s="60" customFormat="1" ht="31.5" customHeight="1">
      <c r="A10" s="51" t="s">
        <v>5</v>
      </c>
      <c r="B10" s="52"/>
      <c r="C10" s="37">
        <f t="shared" si="1"/>
        <v>137</v>
      </c>
      <c r="D10" s="53">
        <v>7</v>
      </c>
      <c r="E10" s="53">
        <f t="shared" si="2"/>
        <v>17.428571428571427</v>
      </c>
      <c r="F10" s="51">
        <v>122</v>
      </c>
      <c r="G10" s="39"/>
      <c r="H10" s="38">
        <v>71899</v>
      </c>
      <c r="I10" s="54">
        <f t="shared" si="3"/>
        <v>8771678</v>
      </c>
      <c r="J10" s="39">
        <v>1</v>
      </c>
      <c r="K10" s="39">
        <f t="shared" si="4"/>
        <v>8771678</v>
      </c>
      <c r="L10" s="55"/>
      <c r="M10" s="38">
        <v>96176</v>
      </c>
      <c r="N10" s="56">
        <f t="shared" si="0"/>
        <v>0</v>
      </c>
      <c r="O10" s="57"/>
      <c r="P10" s="51">
        <v>15</v>
      </c>
      <c r="Q10" s="38">
        <v>175340</v>
      </c>
      <c r="R10" s="56">
        <f t="shared" si="5"/>
        <v>2630100</v>
      </c>
      <c r="S10" s="51"/>
      <c r="T10" s="39">
        <v>0</v>
      </c>
      <c r="U10" s="39"/>
      <c r="V10" s="54">
        <f t="shared" si="6"/>
        <v>0</v>
      </c>
      <c r="W10" s="43">
        <f t="shared" si="7"/>
        <v>11401778</v>
      </c>
      <c r="X10" s="127" t="s">
        <v>5</v>
      </c>
      <c r="Y10" s="128"/>
      <c r="Z10" s="43">
        <f>W10+W11+W12</f>
        <v>14469388.879999999</v>
      </c>
      <c r="AA10" s="44">
        <v>2039277</v>
      </c>
      <c r="AB10" s="43">
        <f t="shared" si="8"/>
        <v>16508665.879999999</v>
      </c>
      <c r="AC10" s="46">
        <v>14692712.6</v>
      </c>
      <c r="AD10" s="47">
        <v>11070965.4</v>
      </c>
      <c r="AE10" s="48">
        <v>3343431.6</v>
      </c>
      <c r="AF10" s="44">
        <f>AC10-AD10-AE10</f>
        <v>278315.59999999916</v>
      </c>
      <c r="AG10" s="48">
        <f>AD10+AE10+AF10</f>
        <v>14692712.6</v>
      </c>
      <c r="AH10" s="44">
        <f>AI10*C10</f>
        <v>617596</v>
      </c>
      <c r="AI10" s="43">
        <v>4508</v>
      </c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9"/>
    </row>
    <row r="11" spans="1:117" s="60" customFormat="1" ht="31.5" customHeight="1">
      <c r="A11" s="61" t="s">
        <v>18</v>
      </c>
      <c r="B11" s="52"/>
      <c r="C11" s="37">
        <f t="shared" si="1"/>
        <v>12</v>
      </c>
      <c r="D11" s="62">
        <v>1</v>
      </c>
      <c r="E11" s="53">
        <f>F11/D11</f>
        <v>12</v>
      </c>
      <c r="F11" s="51">
        <v>12</v>
      </c>
      <c r="G11" s="39"/>
      <c r="H11" s="39">
        <v>78096</v>
      </c>
      <c r="I11" s="54">
        <f t="shared" si="3"/>
        <v>937152</v>
      </c>
      <c r="J11" s="39">
        <v>1.43</v>
      </c>
      <c r="K11" s="39">
        <f>I11*J11</f>
        <v>1340127.3599999999</v>
      </c>
      <c r="L11" s="63"/>
      <c r="M11" s="38">
        <v>96.176</v>
      </c>
      <c r="N11" s="56">
        <f t="shared" si="0"/>
        <v>0</v>
      </c>
      <c r="O11" s="57"/>
      <c r="P11" s="51"/>
      <c r="Q11" s="39">
        <v>160.127</v>
      </c>
      <c r="R11" s="56">
        <f>Q11*P11</f>
        <v>0</v>
      </c>
      <c r="S11" s="51"/>
      <c r="T11" s="39">
        <v>0</v>
      </c>
      <c r="U11" s="39"/>
      <c r="V11" s="54">
        <f>T11*S11</f>
        <v>0</v>
      </c>
      <c r="W11" s="43">
        <f t="shared" si="7"/>
        <v>1340127.3599999999</v>
      </c>
      <c r="X11" s="61" t="s">
        <v>18</v>
      </c>
      <c r="Y11" s="52"/>
      <c r="Z11" s="43"/>
      <c r="AA11" s="44"/>
      <c r="AB11" s="43"/>
      <c r="AC11" s="46"/>
      <c r="AD11" s="47"/>
      <c r="AE11" s="48"/>
      <c r="AF11" s="44"/>
      <c r="AG11" s="48"/>
      <c r="AH11" s="44"/>
      <c r="AI11" s="43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9"/>
    </row>
    <row r="12" spans="1:117" s="60" customFormat="1" ht="33.75" customHeight="1">
      <c r="A12" s="51" t="s">
        <v>12</v>
      </c>
      <c r="B12" s="54"/>
      <c r="C12" s="37">
        <f t="shared" si="1"/>
        <v>14</v>
      </c>
      <c r="D12" s="53">
        <v>1</v>
      </c>
      <c r="E12" s="53">
        <f>F12/D12</f>
        <v>14</v>
      </c>
      <c r="F12" s="51">
        <v>14</v>
      </c>
      <c r="G12" s="39"/>
      <c r="H12" s="39">
        <v>78096</v>
      </c>
      <c r="I12" s="52">
        <f t="shared" si="3"/>
        <v>1093344</v>
      </c>
      <c r="J12" s="39">
        <v>1.58</v>
      </c>
      <c r="K12" s="39">
        <f>I12*J12</f>
        <v>1727483.52</v>
      </c>
      <c r="L12" s="63"/>
      <c r="M12" s="39">
        <v>97.366</v>
      </c>
      <c r="N12" s="56">
        <f t="shared" si="0"/>
        <v>0</v>
      </c>
      <c r="O12" s="57"/>
      <c r="P12" s="51"/>
      <c r="Q12" s="39">
        <v>160.127</v>
      </c>
      <c r="R12" s="56">
        <f>Q12*P12</f>
        <v>0</v>
      </c>
      <c r="S12" s="51"/>
      <c r="T12" s="39">
        <v>0</v>
      </c>
      <c r="U12" s="39"/>
      <c r="V12" s="54">
        <f>T12*S12</f>
        <v>0</v>
      </c>
      <c r="W12" s="43">
        <f t="shared" si="7"/>
        <v>1727483.52</v>
      </c>
      <c r="X12" s="51" t="s">
        <v>12</v>
      </c>
      <c r="Y12" s="54"/>
      <c r="Z12" s="43"/>
      <c r="AA12" s="44"/>
      <c r="AB12" s="43"/>
      <c r="AC12" s="46"/>
      <c r="AD12" s="47"/>
      <c r="AE12" s="48"/>
      <c r="AF12" s="44"/>
      <c r="AG12" s="48"/>
      <c r="AH12" s="44">
        <f>AI12*C12</f>
        <v>0</v>
      </c>
      <c r="AI12" s="43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9"/>
    </row>
    <row r="13" spans="1:117" s="66" customFormat="1" ht="32.25" customHeight="1">
      <c r="A13" s="51" t="s">
        <v>6</v>
      </c>
      <c r="B13" s="52"/>
      <c r="C13" s="37">
        <f t="shared" si="1"/>
        <v>211</v>
      </c>
      <c r="D13" s="53">
        <v>12</v>
      </c>
      <c r="E13" s="53">
        <f t="shared" si="2"/>
        <v>15.083333333333334</v>
      </c>
      <c r="F13" s="51">
        <v>181</v>
      </c>
      <c r="G13" s="39"/>
      <c r="H13" s="38">
        <v>71899</v>
      </c>
      <c r="I13" s="54">
        <f t="shared" si="3"/>
        <v>13013719</v>
      </c>
      <c r="J13" s="39">
        <v>1</v>
      </c>
      <c r="K13" s="39">
        <f t="shared" si="4"/>
        <v>13013719</v>
      </c>
      <c r="L13" s="55"/>
      <c r="M13" s="38">
        <v>96176</v>
      </c>
      <c r="N13" s="56">
        <f t="shared" si="0"/>
        <v>0</v>
      </c>
      <c r="O13" s="57"/>
      <c r="P13" s="51">
        <v>30</v>
      </c>
      <c r="Q13" s="38">
        <v>175340</v>
      </c>
      <c r="R13" s="56">
        <f t="shared" si="5"/>
        <v>5260200</v>
      </c>
      <c r="S13" s="51"/>
      <c r="T13" s="39">
        <v>0</v>
      </c>
      <c r="U13" s="39"/>
      <c r="V13" s="54">
        <f t="shared" si="6"/>
        <v>0</v>
      </c>
      <c r="W13" s="43">
        <f t="shared" si="7"/>
        <v>18273919</v>
      </c>
      <c r="X13" s="127" t="s">
        <v>6</v>
      </c>
      <c r="Y13" s="128"/>
      <c r="Z13" s="43">
        <f>W13+W14</f>
        <v>19445359</v>
      </c>
      <c r="AA13" s="44">
        <v>1549851</v>
      </c>
      <c r="AB13" s="43">
        <f t="shared" si="8"/>
        <v>20995210</v>
      </c>
      <c r="AC13" s="46">
        <v>18685736.9</v>
      </c>
      <c r="AD13" s="47">
        <v>14073118.8</v>
      </c>
      <c r="AE13" s="48">
        <v>4250081.9</v>
      </c>
      <c r="AF13" s="44">
        <f>AC13-AD13-AE13</f>
        <v>362536.1999999974</v>
      </c>
      <c r="AG13" s="48">
        <f>AD13+AE13+AF13</f>
        <v>18685736.9</v>
      </c>
      <c r="AH13" s="44">
        <f>AI13*C13</f>
        <v>951188</v>
      </c>
      <c r="AI13" s="43">
        <v>4508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5"/>
    </row>
    <row r="14" spans="1:117" s="66" customFormat="1" ht="32.25" customHeight="1">
      <c r="A14" s="67" t="s">
        <v>19</v>
      </c>
      <c r="B14" s="68"/>
      <c r="C14" s="37">
        <f t="shared" si="1"/>
        <v>12</v>
      </c>
      <c r="D14" s="69">
        <v>1</v>
      </c>
      <c r="E14" s="69">
        <f>F14/D14</f>
        <v>12</v>
      </c>
      <c r="F14" s="67">
        <v>12</v>
      </c>
      <c r="G14" s="70"/>
      <c r="H14" s="39">
        <v>78096</v>
      </c>
      <c r="I14" s="71">
        <f t="shared" si="3"/>
        <v>937152</v>
      </c>
      <c r="J14" s="39">
        <v>1.25</v>
      </c>
      <c r="K14" s="39">
        <f>I14*J14</f>
        <v>1171440</v>
      </c>
      <c r="L14" s="55"/>
      <c r="M14" s="38">
        <v>96.176</v>
      </c>
      <c r="N14" s="56"/>
      <c r="O14" s="57"/>
      <c r="P14" s="51"/>
      <c r="Q14" s="38"/>
      <c r="R14" s="56"/>
      <c r="S14" s="51"/>
      <c r="T14" s="39"/>
      <c r="U14" s="39"/>
      <c r="V14" s="54"/>
      <c r="W14" s="43">
        <f t="shared" si="7"/>
        <v>1171440</v>
      </c>
      <c r="X14" s="67" t="s">
        <v>19</v>
      </c>
      <c r="Y14" s="68"/>
      <c r="Z14" s="43"/>
      <c r="AA14" s="44"/>
      <c r="AB14" s="43"/>
      <c r="AC14" s="46"/>
      <c r="AD14" s="47"/>
      <c r="AE14" s="48"/>
      <c r="AF14" s="44"/>
      <c r="AG14" s="48"/>
      <c r="AH14" s="44"/>
      <c r="AI14" s="43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5"/>
    </row>
    <row r="15" spans="1:117" s="74" customFormat="1" ht="30" customHeight="1">
      <c r="A15" s="51" t="s">
        <v>7</v>
      </c>
      <c r="B15" s="52"/>
      <c r="C15" s="37">
        <f t="shared" si="1"/>
        <v>131</v>
      </c>
      <c r="D15" s="53">
        <v>7</v>
      </c>
      <c r="E15" s="53">
        <f t="shared" si="2"/>
        <v>16.571428571428573</v>
      </c>
      <c r="F15" s="51">
        <v>116</v>
      </c>
      <c r="G15" s="39"/>
      <c r="H15" s="38">
        <v>71899</v>
      </c>
      <c r="I15" s="54">
        <f t="shared" si="3"/>
        <v>8340284</v>
      </c>
      <c r="J15" s="39">
        <v>1</v>
      </c>
      <c r="K15" s="39">
        <f t="shared" si="4"/>
        <v>8340284</v>
      </c>
      <c r="L15" s="55"/>
      <c r="M15" s="38">
        <v>96176</v>
      </c>
      <c r="N15" s="56">
        <f t="shared" si="0"/>
        <v>0</v>
      </c>
      <c r="O15" s="57"/>
      <c r="P15" s="51">
        <v>15</v>
      </c>
      <c r="Q15" s="38">
        <v>175340</v>
      </c>
      <c r="R15" s="56">
        <f t="shared" si="5"/>
        <v>2630100</v>
      </c>
      <c r="S15" s="51"/>
      <c r="T15" s="39"/>
      <c r="U15" s="39"/>
      <c r="V15" s="54">
        <f t="shared" si="6"/>
        <v>0</v>
      </c>
      <c r="W15" s="43">
        <f t="shared" si="7"/>
        <v>10970384</v>
      </c>
      <c r="X15" s="127" t="s">
        <v>7</v>
      </c>
      <c r="Y15" s="128"/>
      <c r="Z15" s="43">
        <f>W15+W16</f>
        <v>12507313.28</v>
      </c>
      <c r="AA15" s="44">
        <v>1298577</v>
      </c>
      <c r="AB15" s="43">
        <f t="shared" si="8"/>
        <v>13805890.28</v>
      </c>
      <c r="AC15" s="46">
        <v>12287242.3</v>
      </c>
      <c r="AD15" s="47">
        <v>9274749.6</v>
      </c>
      <c r="AE15" s="48">
        <v>2800974.4</v>
      </c>
      <c r="AF15" s="44">
        <f>AC15-AD15-AE15</f>
        <v>211518.3000000012</v>
      </c>
      <c r="AG15" s="48">
        <f t="shared" si="9"/>
        <v>12287242.3</v>
      </c>
      <c r="AH15" s="44">
        <f>AI15*C15</f>
        <v>590548</v>
      </c>
      <c r="AI15" s="43">
        <v>4508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3"/>
    </row>
    <row r="16" spans="1:117" s="74" customFormat="1" ht="30" customHeight="1">
      <c r="A16" s="61" t="s">
        <v>16</v>
      </c>
      <c r="B16" s="52"/>
      <c r="C16" s="37">
        <f t="shared" si="1"/>
        <v>12</v>
      </c>
      <c r="D16" s="62">
        <v>1</v>
      </c>
      <c r="E16" s="53">
        <f>F16/D16</f>
        <v>12</v>
      </c>
      <c r="F16" s="51">
        <v>12</v>
      </c>
      <c r="G16" s="39"/>
      <c r="H16" s="39">
        <v>78096</v>
      </c>
      <c r="I16" s="54">
        <f t="shared" si="3"/>
        <v>937152</v>
      </c>
      <c r="J16" s="39">
        <v>1.64</v>
      </c>
      <c r="K16" s="39">
        <f>I16*J16</f>
        <v>1536929.2799999998</v>
      </c>
      <c r="L16" s="55"/>
      <c r="M16" s="38">
        <v>96.176</v>
      </c>
      <c r="N16" s="56"/>
      <c r="O16" s="57"/>
      <c r="P16" s="51"/>
      <c r="Q16" s="38"/>
      <c r="R16" s="56"/>
      <c r="S16" s="51"/>
      <c r="T16" s="39"/>
      <c r="U16" s="39"/>
      <c r="V16" s="54"/>
      <c r="W16" s="43">
        <f t="shared" si="7"/>
        <v>1536929.2799999998</v>
      </c>
      <c r="X16" s="61" t="s">
        <v>16</v>
      </c>
      <c r="Y16" s="52"/>
      <c r="Z16" s="43"/>
      <c r="AA16" s="44"/>
      <c r="AB16" s="43"/>
      <c r="AC16" s="46"/>
      <c r="AD16" s="47"/>
      <c r="AE16" s="48"/>
      <c r="AF16" s="44"/>
      <c r="AG16" s="48"/>
      <c r="AH16" s="44"/>
      <c r="AI16" s="43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3"/>
    </row>
    <row r="17" spans="1:117" s="22" customFormat="1" ht="35.25" customHeight="1">
      <c r="A17" s="51" t="s">
        <v>8</v>
      </c>
      <c r="B17" s="52"/>
      <c r="C17" s="37">
        <f t="shared" si="1"/>
        <v>201</v>
      </c>
      <c r="D17" s="53">
        <v>11</v>
      </c>
      <c r="E17" s="53">
        <f t="shared" si="2"/>
        <v>15.545454545454545</v>
      </c>
      <c r="F17" s="51">
        <v>171</v>
      </c>
      <c r="G17" s="39"/>
      <c r="H17" s="38">
        <v>71899</v>
      </c>
      <c r="I17" s="54">
        <f t="shared" si="3"/>
        <v>12294729</v>
      </c>
      <c r="J17" s="39">
        <v>1</v>
      </c>
      <c r="K17" s="39">
        <f t="shared" si="4"/>
        <v>12294729</v>
      </c>
      <c r="L17" s="55"/>
      <c r="M17" s="38">
        <v>96.176</v>
      </c>
      <c r="N17" s="56">
        <f t="shared" si="0"/>
        <v>0</v>
      </c>
      <c r="O17" s="57"/>
      <c r="P17" s="51">
        <v>30</v>
      </c>
      <c r="Q17" s="38">
        <v>175340</v>
      </c>
      <c r="R17" s="56">
        <f t="shared" si="5"/>
        <v>5260200</v>
      </c>
      <c r="S17" s="51"/>
      <c r="T17" s="39">
        <v>0</v>
      </c>
      <c r="U17" s="39"/>
      <c r="V17" s="54">
        <f t="shared" si="6"/>
        <v>0</v>
      </c>
      <c r="W17" s="43">
        <f t="shared" si="7"/>
        <v>17554929</v>
      </c>
      <c r="X17" s="127" t="s">
        <v>8</v>
      </c>
      <c r="Y17" s="128"/>
      <c r="Z17" s="43">
        <f aca="true" t="shared" si="10" ref="Z17:Z25">L17+O17+S17+W17</f>
        <v>17554929</v>
      </c>
      <c r="AA17" s="44">
        <v>1969246</v>
      </c>
      <c r="AB17" s="43">
        <f t="shared" si="8"/>
        <v>19524175</v>
      </c>
      <c r="AC17" s="46">
        <v>17376515.8</v>
      </c>
      <c r="AD17" s="47">
        <v>13263888.6</v>
      </c>
      <c r="AE17" s="48">
        <v>4005694.4</v>
      </c>
      <c r="AF17" s="44">
        <f>AC17-AD17-AE17</f>
        <v>106932.80000000121</v>
      </c>
      <c r="AG17" s="48">
        <f t="shared" si="9"/>
        <v>17376515.8</v>
      </c>
      <c r="AH17" s="44">
        <f aca="true" t="shared" si="11" ref="AH17:AH25">AI17*C17</f>
        <v>965805</v>
      </c>
      <c r="AI17" s="43">
        <v>4805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1"/>
    </row>
    <row r="18" spans="1:117" s="22" customFormat="1" ht="37.5" customHeight="1">
      <c r="A18" s="51" t="s">
        <v>9</v>
      </c>
      <c r="B18" s="52"/>
      <c r="C18" s="37">
        <f t="shared" si="1"/>
        <v>104</v>
      </c>
      <c r="D18" s="53">
        <v>5</v>
      </c>
      <c r="E18" s="53">
        <f t="shared" si="2"/>
        <v>20.8</v>
      </c>
      <c r="F18" s="51">
        <v>104</v>
      </c>
      <c r="G18" s="39"/>
      <c r="H18" s="38">
        <v>71899</v>
      </c>
      <c r="I18" s="54">
        <f t="shared" si="3"/>
        <v>7477496</v>
      </c>
      <c r="J18" s="39">
        <v>0.95</v>
      </c>
      <c r="K18" s="39">
        <f t="shared" si="4"/>
        <v>7103621.199999999</v>
      </c>
      <c r="L18" s="55"/>
      <c r="M18" s="38">
        <v>96.176</v>
      </c>
      <c r="N18" s="56">
        <f t="shared" si="0"/>
        <v>0</v>
      </c>
      <c r="O18" s="57"/>
      <c r="P18" s="51"/>
      <c r="Q18" s="38">
        <v>144.975</v>
      </c>
      <c r="R18" s="56">
        <f t="shared" si="5"/>
        <v>0</v>
      </c>
      <c r="S18" s="51"/>
      <c r="T18" s="39">
        <v>0</v>
      </c>
      <c r="U18" s="39"/>
      <c r="V18" s="54">
        <f t="shared" si="6"/>
        <v>0</v>
      </c>
      <c r="W18" s="43">
        <f t="shared" si="7"/>
        <v>7103621.199999999</v>
      </c>
      <c r="X18" s="127" t="s">
        <v>9</v>
      </c>
      <c r="Y18" s="128"/>
      <c r="Z18" s="43">
        <f t="shared" si="10"/>
        <v>7103621.199999999</v>
      </c>
      <c r="AA18" s="44">
        <v>527646</v>
      </c>
      <c r="AB18" s="43">
        <f t="shared" si="8"/>
        <v>7631267.199999999</v>
      </c>
      <c r="AC18" s="46">
        <v>6791827.8</v>
      </c>
      <c r="AD18" s="47">
        <v>4996472.4</v>
      </c>
      <c r="AE18" s="48">
        <v>1508934.7</v>
      </c>
      <c r="AF18" s="44">
        <f>AC18-AD18-AE18</f>
        <v>286420.6999999995</v>
      </c>
      <c r="AG18" s="48">
        <f t="shared" si="9"/>
        <v>6791827.8</v>
      </c>
      <c r="AH18" s="44">
        <f t="shared" si="11"/>
        <v>468832</v>
      </c>
      <c r="AI18" s="43">
        <v>4508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1"/>
    </row>
    <row r="19" spans="1:117" s="22" customFormat="1" ht="35.25" customHeight="1">
      <c r="A19" s="51" t="s">
        <v>10</v>
      </c>
      <c r="B19" s="52"/>
      <c r="C19" s="37">
        <f t="shared" si="1"/>
        <v>70</v>
      </c>
      <c r="D19" s="53">
        <v>5</v>
      </c>
      <c r="E19" s="53">
        <f t="shared" si="2"/>
        <v>14</v>
      </c>
      <c r="F19" s="51">
        <v>70</v>
      </c>
      <c r="G19" s="39"/>
      <c r="H19" s="38">
        <v>71899</v>
      </c>
      <c r="I19" s="54">
        <f t="shared" si="3"/>
        <v>5032930</v>
      </c>
      <c r="J19" s="39">
        <v>1</v>
      </c>
      <c r="K19" s="39">
        <f t="shared" si="4"/>
        <v>5032930</v>
      </c>
      <c r="L19" s="55"/>
      <c r="M19" s="38">
        <v>96.176</v>
      </c>
      <c r="N19" s="56">
        <f t="shared" si="0"/>
        <v>0</v>
      </c>
      <c r="O19" s="57"/>
      <c r="P19" s="51"/>
      <c r="Q19" s="38">
        <v>144.975</v>
      </c>
      <c r="R19" s="56">
        <f t="shared" si="5"/>
        <v>0</v>
      </c>
      <c r="S19" s="51"/>
      <c r="T19" s="39">
        <v>0</v>
      </c>
      <c r="U19" s="39"/>
      <c r="V19" s="54">
        <f t="shared" si="6"/>
        <v>0</v>
      </c>
      <c r="W19" s="43">
        <f t="shared" si="7"/>
        <v>5032930</v>
      </c>
      <c r="X19" s="51" t="s">
        <v>10</v>
      </c>
      <c r="Y19" s="52"/>
      <c r="Z19" s="43">
        <f t="shared" si="10"/>
        <v>5032930</v>
      </c>
      <c r="AA19" s="44">
        <v>1343832</v>
      </c>
      <c r="AB19" s="43">
        <f t="shared" si="8"/>
        <v>6376762</v>
      </c>
      <c r="AC19" s="46">
        <v>5675318.2</v>
      </c>
      <c r="AD19" s="47">
        <v>4705541.4</v>
      </c>
      <c r="AE19" s="48">
        <v>1421073.5</v>
      </c>
      <c r="AF19" s="44">
        <v>-451296.7</v>
      </c>
      <c r="AG19" s="48">
        <f t="shared" si="9"/>
        <v>5675318.2</v>
      </c>
      <c r="AH19" s="44">
        <f t="shared" si="11"/>
        <v>336350</v>
      </c>
      <c r="AI19" s="43">
        <v>4805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1"/>
    </row>
    <row r="20" spans="1:117" s="22" customFormat="1" ht="30" customHeight="1">
      <c r="A20" s="51" t="s">
        <v>11</v>
      </c>
      <c r="B20" s="52"/>
      <c r="C20" s="37">
        <f t="shared" si="1"/>
        <v>124</v>
      </c>
      <c r="D20" s="53">
        <v>7</v>
      </c>
      <c r="E20" s="53">
        <f t="shared" si="2"/>
        <v>14.285714285714286</v>
      </c>
      <c r="F20" s="51">
        <v>100</v>
      </c>
      <c r="G20" s="39"/>
      <c r="H20" s="38">
        <v>71899</v>
      </c>
      <c r="I20" s="54">
        <f t="shared" si="3"/>
        <v>7189900</v>
      </c>
      <c r="J20" s="39">
        <v>1</v>
      </c>
      <c r="K20" s="39">
        <f t="shared" si="4"/>
        <v>7189900</v>
      </c>
      <c r="L20" s="55"/>
      <c r="M20" s="38">
        <v>96176</v>
      </c>
      <c r="N20" s="56">
        <f t="shared" si="0"/>
        <v>0</v>
      </c>
      <c r="O20" s="57"/>
      <c r="P20" s="51">
        <v>24</v>
      </c>
      <c r="Q20" s="38">
        <v>175340</v>
      </c>
      <c r="R20" s="56">
        <f t="shared" si="5"/>
        <v>4208160</v>
      </c>
      <c r="S20" s="51"/>
      <c r="T20" s="39">
        <v>0</v>
      </c>
      <c r="U20" s="39"/>
      <c r="V20" s="54">
        <f t="shared" si="6"/>
        <v>0</v>
      </c>
      <c r="W20" s="43">
        <f t="shared" si="7"/>
        <v>11398060</v>
      </c>
      <c r="X20" s="51" t="s">
        <v>11</v>
      </c>
      <c r="Y20" s="52"/>
      <c r="Z20" s="43">
        <f t="shared" si="10"/>
        <v>11398060</v>
      </c>
      <c r="AA20" s="44">
        <v>2625952</v>
      </c>
      <c r="AB20" s="43">
        <f t="shared" si="8"/>
        <v>14024012</v>
      </c>
      <c r="AC20" s="46">
        <v>12481370.7</v>
      </c>
      <c r="AD20" s="47">
        <v>9443397</v>
      </c>
      <c r="AE20" s="48">
        <v>2851905.9</v>
      </c>
      <c r="AF20" s="44">
        <f>AC20-AD20-AE20</f>
        <v>186067.79999999935</v>
      </c>
      <c r="AG20" s="48">
        <f t="shared" si="9"/>
        <v>12481370.7</v>
      </c>
      <c r="AH20" s="44">
        <f t="shared" si="11"/>
        <v>595820</v>
      </c>
      <c r="AI20" s="43">
        <v>4805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1"/>
    </row>
    <row r="21" spans="1:117" s="78" customFormat="1" ht="30" customHeight="1">
      <c r="A21" s="129" t="s">
        <v>22</v>
      </c>
      <c r="B21" s="130"/>
      <c r="C21" s="37">
        <f t="shared" si="1"/>
        <v>182</v>
      </c>
      <c r="D21" s="75" t="s">
        <v>29</v>
      </c>
      <c r="E21" s="53">
        <f t="shared" si="2"/>
        <v>9.285714285714286</v>
      </c>
      <c r="F21" s="51">
        <v>130</v>
      </c>
      <c r="G21" s="39"/>
      <c r="H21" s="38">
        <v>71899</v>
      </c>
      <c r="I21" s="54">
        <f t="shared" si="3"/>
        <v>9346870</v>
      </c>
      <c r="J21" s="39">
        <v>1.0176</v>
      </c>
      <c r="K21" s="39">
        <f t="shared" si="4"/>
        <v>9511374.912</v>
      </c>
      <c r="L21" s="55"/>
      <c r="M21" s="38">
        <v>88.952</v>
      </c>
      <c r="N21" s="56"/>
      <c r="O21" s="57"/>
      <c r="P21" s="51">
        <v>42</v>
      </c>
      <c r="Q21" s="38">
        <v>175340</v>
      </c>
      <c r="R21" s="56">
        <f t="shared" si="5"/>
        <v>7364280</v>
      </c>
      <c r="S21" s="51">
        <v>10</v>
      </c>
      <c r="T21" s="39">
        <v>71889</v>
      </c>
      <c r="U21" s="39"/>
      <c r="V21" s="54">
        <f t="shared" si="6"/>
        <v>718890</v>
      </c>
      <c r="W21" s="43">
        <f t="shared" si="7"/>
        <v>17594544.912</v>
      </c>
      <c r="X21" s="131" t="s">
        <v>22</v>
      </c>
      <c r="Y21" s="132"/>
      <c r="Z21" s="43">
        <f t="shared" si="10"/>
        <v>17594554.912</v>
      </c>
      <c r="AA21" s="44">
        <v>4840220</v>
      </c>
      <c r="AB21" s="43">
        <f>Z21+AA21</f>
        <v>22434774.912</v>
      </c>
      <c r="AC21" s="46">
        <v>19966941.6</v>
      </c>
      <c r="AD21" s="47">
        <v>16178040.6</v>
      </c>
      <c r="AE21" s="48">
        <v>4885768.3</v>
      </c>
      <c r="AF21" s="44">
        <v>-1096867.3</v>
      </c>
      <c r="AG21" s="48">
        <f t="shared" si="9"/>
        <v>19966941.599999998</v>
      </c>
      <c r="AH21" s="44">
        <f t="shared" si="11"/>
        <v>874510</v>
      </c>
      <c r="AI21" s="43">
        <v>4805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7"/>
    </row>
    <row r="22" spans="1:117" s="81" customFormat="1" ht="35.25" customHeight="1">
      <c r="A22" s="51" t="s">
        <v>13</v>
      </c>
      <c r="B22" s="54"/>
      <c r="C22" s="37">
        <f t="shared" si="1"/>
        <v>73</v>
      </c>
      <c r="D22" s="53">
        <v>6</v>
      </c>
      <c r="E22" s="53">
        <f t="shared" si="2"/>
        <v>12.166666666666666</v>
      </c>
      <c r="F22" s="51">
        <v>73</v>
      </c>
      <c r="G22" s="39"/>
      <c r="H22" s="39">
        <v>78096</v>
      </c>
      <c r="I22" s="54">
        <f>F22*H22</f>
        <v>5701008</v>
      </c>
      <c r="J22" s="39">
        <v>1.37</v>
      </c>
      <c r="K22" s="39">
        <f t="shared" si="4"/>
        <v>7810380.960000001</v>
      </c>
      <c r="L22" s="55"/>
      <c r="M22" s="39">
        <v>97.366</v>
      </c>
      <c r="N22" s="56">
        <f>M22*L22</f>
        <v>0</v>
      </c>
      <c r="O22" s="57"/>
      <c r="P22" s="51"/>
      <c r="Q22" s="39">
        <v>160.127</v>
      </c>
      <c r="R22" s="56">
        <f t="shared" si="5"/>
        <v>0</v>
      </c>
      <c r="S22" s="51"/>
      <c r="T22" s="39">
        <v>0</v>
      </c>
      <c r="U22" s="39"/>
      <c r="V22" s="54">
        <f t="shared" si="6"/>
        <v>0</v>
      </c>
      <c r="W22" s="43">
        <f t="shared" si="7"/>
        <v>7810380.960000001</v>
      </c>
      <c r="X22" s="51" t="s">
        <v>13</v>
      </c>
      <c r="Y22" s="54"/>
      <c r="Z22" s="43">
        <f t="shared" si="10"/>
        <v>7810380.960000001</v>
      </c>
      <c r="AA22" s="44">
        <v>2383523</v>
      </c>
      <c r="AB22" s="43">
        <f t="shared" si="8"/>
        <v>10193903.96</v>
      </c>
      <c r="AC22" s="46">
        <v>9072574.5</v>
      </c>
      <c r="AD22" s="47">
        <v>6853925.4</v>
      </c>
      <c r="AE22" s="48">
        <v>2069885.5</v>
      </c>
      <c r="AF22" s="44">
        <f>AC22-AD22-AE22</f>
        <v>148763.59999999963</v>
      </c>
      <c r="AG22" s="48">
        <f t="shared" si="9"/>
        <v>9072574.5</v>
      </c>
      <c r="AH22" s="44">
        <f t="shared" si="11"/>
        <v>350765</v>
      </c>
      <c r="AI22" s="43">
        <v>4805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80"/>
    </row>
    <row r="23" spans="1:117" s="22" customFormat="1" ht="31.5" customHeight="1">
      <c r="A23" s="51" t="s">
        <v>14</v>
      </c>
      <c r="B23" s="54"/>
      <c r="C23" s="37">
        <f t="shared" si="1"/>
        <v>25</v>
      </c>
      <c r="D23" s="53">
        <v>2</v>
      </c>
      <c r="E23" s="53">
        <f t="shared" si="2"/>
        <v>12.5</v>
      </c>
      <c r="F23" s="51">
        <v>25</v>
      </c>
      <c r="G23" s="39"/>
      <c r="H23" s="39">
        <v>78096</v>
      </c>
      <c r="I23" s="52">
        <f>F23*H23</f>
        <v>1952400</v>
      </c>
      <c r="J23" s="39">
        <v>1.32</v>
      </c>
      <c r="K23" s="39">
        <f t="shared" si="4"/>
        <v>2577168</v>
      </c>
      <c r="L23" s="63"/>
      <c r="M23" s="39">
        <v>97.366</v>
      </c>
      <c r="N23" s="56">
        <f>M23*L23</f>
        <v>0</v>
      </c>
      <c r="O23" s="57"/>
      <c r="P23" s="51"/>
      <c r="Q23" s="39">
        <v>160.127</v>
      </c>
      <c r="R23" s="56">
        <f t="shared" si="5"/>
        <v>0</v>
      </c>
      <c r="S23" s="51"/>
      <c r="T23" s="39">
        <v>0</v>
      </c>
      <c r="U23" s="39"/>
      <c r="V23" s="54">
        <f t="shared" si="6"/>
        <v>0</v>
      </c>
      <c r="W23" s="43">
        <f t="shared" si="7"/>
        <v>2577168</v>
      </c>
      <c r="X23" s="51" t="s">
        <v>14</v>
      </c>
      <c r="Y23" s="54"/>
      <c r="Z23" s="43">
        <f t="shared" si="10"/>
        <v>2577168</v>
      </c>
      <c r="AA23" s="44">
        <v>775825</v>
      </c>
      <c r="AB23" s="43">
        <f t="shared" si="8"/>
        <v>3352993</v>
      </c>
      <c r="AC23" s="46">
        <v>2984163.8</v>
      </c>
      <c r="AD23" s="47">
        <v>2247613.2</v>
      </c>
      <c r="AE23" s="48">
        <v>678779.2</v>
      </c>
      <c r="AF23" s="44">
        <f>AC23-AD23-AE23</f>
        <v>57771.399999999674</v>
      </c>
      <c r="AG23" s="48">
        <f t="shared" si="9"/>
        <v>2984163.8</v>
      </c>
      <c r="AH23" s="44">
        <f t="shared" si="11"/>
        <v>120125</v>
      </c>
      <c r="AI23" s="43">
        <v>4805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1"/>
    </row>
    <row r="24" spans="1:117" s="22" customFormat="1" ht="31.5" customHeight="1">
      <c r="A24" s="61" t="s">
        <v>17</v>
      </c>
      <c r="B24" s="54"/>
      <c r="C24" s="37">
        <f t="shared" si="1"/>
        <v>12</v>
      </c>
      <c r="D24" s="53">
        <v>1</v>
      </c>
      <c r="E24" s="53">
        <v>12</v>
      </c>
      <c r="F24" s="51">
        <v>12</v>
      </c>
      <c r="G24" s="39"/>
      <c r="H24" s="39">
        <v>78096</v>
      </c>
      <c r="I24" s="54">
        <f>F24*H24</f>
        <v>937152</v>
      </c>
      <c r="J24" s="39">
        <v>1.2</v>
      </c>
      <c r="K24" s="39">
        <f>J24*I24</f>
        <v>1124582.4</v>
      </c>
      <c r="L24" s="55"/>
      <c r="M24" s="39">
        <v>97.366</v>
      </c>
      <c r="N24" s="56">
        <f>M24*L24</f>
        <v>0</v>
      </c>
      <c r="O24" s="57"/>
      <c r="P24" s="51"/>
      <c r="Q24" s="39">
        <v>160.127</v>
      </c>
      <c r="R24" s="56">
        <f t="shared" si="5"/>
        <v>0</v>
      </c>
      <c r="S24" s="51"/>
      <c r="T24" s="39">
        <v>0</v>
      </c>
      <c r="U24" s="39"/>
      <c r="V24" s="54">
        <f t="shared" si="6"/>
        <v>0</v>
      </c>
      <c r="W24" s="43">
        <f t="shared" si="7"/>
        <v>1124582.4</v>
      </c>
      <c r="X24" s="61" t="s">
        <v>17</v>
      </c>
      <c r="Y24" s="54"/>
      <c r="Z24" s="43">
        <f t="shared" si="10"/>
        <v>1124582.4</v>
      </c>
      <c r="AA24" s="44">
        <v>608562</v>
      </c>
      <c r="AB24" s="43">
        <f t="shared" si="8"/>
        <v>1733144.4</v>
      </c>
      <c r="AC24" s="46">
        <v>1542498.5</v>
      </c>
      <c r="AD24" s="47">
        <v>1158755.4</v>
      </c>
      <c r="AE24" s="48">
        <v>349944.1</v>
      </c>
      <c r="AF24" s="44">
        <f>AC24-AD24-AE24</f>
        <v>33799.00000000012</v>
      </c>
      <c r="AG24" s="48">
        <f t="shared" si="9"/>
        <v>1542498.5</v>
      </c>
      <c r="AH24" s="44">
        <f t="shared" si="11"/>
        <v>57660</v>
      </c>
      <c r="AI24" s="43">
        <v>4805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1"/>
    </row>
    <row r="25" spans="1:117" s="92" customFormat="1" ht="31.5" customHeight="1" thickBot="1">
      <c r="A25" s="67" t="s">
        <v>20</v>
      </c>
      <c r="B25" s="68"/>
      <c r="C25" s="82">
        <f t="shared" si="1"/>
        <v>9</v>
      </c>
      <c r="D25" s="69">
        <v>1</v>
      </c>
      <c r="E25" s="69">
        <v>9</v>
      </c>
      <c r="F25" s="67">
        <v>9</v>
      </c>
      <c r="G25" s="70"/>
      <c r="H25" s="70">
        <v>78096</v>
      </c>
      <c r="I25" s="71">
        <f>F25*H25</f>
        <v>702864</v>
      </c>
      <c r="J25" s="39">
        <v>1.5</v>
      </c>
      <c r="K25" s="39">
        <f>J25*I25</f>
        <v>1054296</v>
      </c>
      <c r="L25" s="83"/>
      <c r="M25" s="70">
        <v>97.366</v>
      </c>
      <c r="N25" s="84">
        <f>M25*L25</f>
        <v>0</v>
      </c>
      <c r="O25" s="85"/>
      <c r="P25" s="67"/>
      <c r="Q25" s="70">
        <v>160.127</v>
      </c>
      <c r="R25" s="84">
        <f t="shared" si="5"/>
        <v>0</v>
      </c>
      <c r="S25" s="67"/>
      <c r="T25" s="70">
        <v>0</v>
      </c>
      <c r="U25" s="70"/>
      <c r="V25" s="71">
        <f t="shared" si="6"/>
        <v>0</v>
      </c>
      <c r="W25" s="86">
        <f t="shared" si="7"/>
        <v>1054296</v>
      </c>
      <c r="X25" s="67" t="s">
        <v>20</v>
      </c>
      <c r="Y25" s="68"/>
      <c r="Z25" s="86">
        <f t="shared" si="10"/>
        <v>1054296</v>
      </c>
      <c r="AA25" s="87">
        <v>612981</v>
      </c>
      <c r="AB25" s="86">
        <f>Z25+AA25</f>
        <v>1667277</v>
      </c>
      <c r="AC25" s="88">
        <v>1483876.5</v>
      </c>
      <c r="AD25" s="89">
        <v>1123746.6</v>
      </c>
      <c r="AE25" s="90">
        <v>339371.5</v>
      </c>
      <c r="AF25" s="44">
        <f>AC25-AD25-AE25</f>
        <v>20758.399999999907</v>
      </c>
      <c r="AG25" s="90">
        <f t="shared" si="9"/>
        <v>1483876.5</v>
      </c>
      <c r="AH25" s="44">
        <f t="shared" si="11"/>
        <v>43245</v>
      </c>
      <c r="AI25" s="43">
        <v>4805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91"/>
    </row>
    <row r="26" spans="1:117" s="102" customFormat="1" ht="31.5" customHeight="1" thickBot="1">
      <c r="A26" s="133" t="s">
        <v>2</v>
      </c>
      <c r="B26" s="134"/>
      <c r="C26" s="93">
        <f t="shared" si="1"/>
        <v>1510</v>
      </c>
      <c r="D26" s="93">
        <f>D27+D28</f>
        <v>90</v>
      </c>
      <c r="E26" s="93">
        <f>C26/D26</f>
        <v>16.77777777777778</v>
      </c>
      <c r="F26" s="93">
        <f>F27+F28</f>
        <v>1329</v>
      </c>
      <c r="G26" s="94"/>
      <c r="H26" s="94"/>
      <c r="I26" s="95">
        <f>I27+I28</f>
        <v>96601064</v>
      </c>
      <c r="J26" s="39"/>
      <c r="K26" s="39">
        <f>K27+K28</f>
        <v>100921860.17199999</v>
      </c>
      <c r="L26" s="96">
        <f>L27+L28</f>
        <v>0</v>
      </c>
      <c r="M26" s="94"/>
      <c r="N26" s="93">
        <f>N27+N28</f>
        <v>0</v>
      </c>
      <c r="O26" s="94"/>
      <c r="P26" s="93">
        <f>P27+P28</f>
        <v>171</v>
      </c>
      <c r="Q26" s="94"/>
      <c r="R26" s="93">
        <f>R27+R28</f>
        <v>29983140</v>
      </c>
      <c r="S26" s="93">
        <f>S27+S28</f>
        <v>10</v>
      </c>
      <c r="T26" s="94"/>
      <c r="U26" s="94"/>
      <c r="V26" s="93">
        <f>V27+V28</f>
        <v>718890</v>
      </c>
      <c r="W26" s="93">
        <f>W27+W28</f>
        <v>131658334.472</v>
      </c>
      <c r="X26" s="95"/>
      <c r="Y26" s="97"/>
      <c r="Z26" s="93">
        <f>Z27+Z28</f>
        <v>131658344.472</v>
      </c>
      <c r="AA26" s="93">
        <f aca="true" t="shared" si="12" ref="AA26:AH26">AA27+AA28</f>
        <v>21734923</v>
      </c>
      <c r="AB26" s="93">
        <f t="shared" si="12"/>
        <v>153393267.472</v>
      </c>
      <c r="AC26" s="98">
        <f>AC27+AC28</f>
        <v>136520000</v>
      </c>
      <c r="AD26" s="93">
        <f t="shared" si="12"/>
        <v>104443018.79999998</v>
      </c>
      <c r="AE26" s="99">
        <f t="shared" si="12"/>
        <v>31541791.9</v>
      </c>
      <c r="AF26" s="93">
        <f t="shared" si="12"/>
        <v>535189.2999999971</v>
      </c>
      <c r="AG26" s="99">
        <f t="shared" si="12"/>
        <v>136520000</v>
      </c>
      <c r="AH26" s="95">
        <f t="shared" si="12"/>
        <v>6788392</v>
      </c>
      <c r="AI26" s="93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1"/>
    </row>
    <row r="27" spans="1:117" s="110" customFormat="1" ht="31.5" customHeight="1" thickBot="1">
      <c r="A27" s="103" t="s">
        <v>26</v>
      </c>
      <c r="B27" s="104"/>
      <c r="C27" s="37">
        <f t="shared" si="1"/>
        <v>1341</v>
      </c>
      <c r="D27" s="37">
        <f>D8+D9+D10+D13+D15+D17+D18+D19+D20+D21</f>
        <v>76</v>
      </c>
      <c r="E27" s="93">
        <f>C27/D27</f>
        <v>17.644736842105264</v>
      </c>
      <c r="F27" s="37">
        <f>F8+F9+F10+F13+F15+F17+F18+F19+F20+F21</f>
        <v>1160</v>
      </c>
      <c r="G27" s="42"/>
      <c r="H27" s="42"/>
      <c r="I27" s="105">
        <f>I8+I9+I10+I13+I15+I17+I18+I19+I20+I21</f>
        <v>83402840</v>
      </c>
      <c r="J27" s="39"/>
      <c r="K27" s="39">
        <f>K8+K9+K10+K13+K15+K17+K18+K19+K20+K21</f>
        <v>82579452.652</v>
      </c>
      <c r="L27" s="106">
        <f>L8+L9+L10+L13+L15+L17+L18+L19+L20+L21</f>
        <v>0</v>
      </c>
      <c r="M27" s="42"/>
      <c r="N27" s="37">
        <f>N8+N9+N10+N13+N15+N17+N18+N19+N20+N21</f>
        <v>0</v>
      </c>
      <c r="O27" s="42"/>
      <c r="P27" s="37">
        <f>P8+P9+P10+P13+P15+P17+P18+P19+P20+P21</f>
        <v>171</v>
      </c>
      <c r="Q27" s="42"/>
      <c r="R27" s="37">
        <f>R8+R9+R10+R13+R15+R17+R18+R19+R20+R21</f>
        <v>29983140</v>
      </c>
      <c r="S27" s="37">
        <f>S8+S9+S10+S13+S15+S17+S18+S19+S20+S21</f>
        <v>10</v>
      </c>
      <c r="T27" s="42"/>
      <c r="U27" s="42"/>
      <c r="V27" s="37">
        <f>V8+V9+V10+V13+V15+V17+V18+V19+V20+V21</f>
        <v>718890</v>
      </c>
      <c r="W27" s="37">
        <f>W8+W9+W10+W13+W15+W17+W18+W19+W20+W21</f>
        <v>113315926.952</v>
      </c>
      <c r="X27" s="105"/>
      <c r="Y27" s="107"/>
      <c r="Z27" s="37">
        <f aca="true" t="shared" si="13" ref="Z27:AH27">Z8+Z9+Z10+Z13+Z15+Z17+Z18+Z19+Z20+Z21</f>
        <v>119091917.112</v>
      </c>
      <c r="AA27" s="37">
        <f t="shared" si="13"/>
        <v>17354032</v>
      </c>
      <c r="AB27" s="37">
        <f t="shared" si="13"/>
        <v>136445949.112</v>
      </c>
      <c r="AC27" s="108">
        <f>AC8+AC9+AC10+AC13+AC15+AC17+AC18+AC19+AC20+AC21</f>
        <v>121436886.69999999</v>
      </c>
      <c r="AD27" s="37">
        <f t="shared" si="13"/>
        <v>93058978.19999999</v>
      </c>
      <c r="AE27" s="37">
        <f t="shared" si="13"/>
        <v>28103811.599999998</v>
      </c>
      <c r="AF27" s="37">
        <f t="shared" si="13"/>
        <v>274096.8999999978</v>
      </c>
      <c r="AG27" s="43">
        <f>AG8+AG9+AG10+AG13+AG15+AG17+AG18+AG19+AG20+AG21</f>
        <v>121436886.69999999</v>
      </c>
      <c r="AH27" s="105">
        <f t="shared" si="13"/>
        <v>6216597</v>
      </c>
      <c r="AI27" s="37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9"/>
    </row>
    <row r="28" spans="1:117" s="121" customFormat="1" ht="31.5" customHeight="1" thickBot="1">
      <c r="A28" s="111" t="s">
        <v>27</v>
      </c>
      <c r="B28" s="112"/>
      <c r="C28" s="113">
        <f t="shared" si="1"/>
        <v>169</v>
      </c>
      <c r="D28" s="113">
        <f>D11+D14+D16+D22+D23+D24+D25+D12</f>
        <v>14</v>
      </c>
      <c r="E28" s="93">
        <f>C28/D28</f>
        <v>12.071428571428571</v>
      </c>
      <c r="F28" s="113">
        <f>F11+F14+F16+F22+F23+F24+F25+F12</f>
        <v>169</v>
      </c>
      <c r="G28" s="114"/>
      <c r="H28" s="114"/>
      <c r="I28" s="115">
        <f>I11+I14+I16+I22+I23+I24+I25+I12</f>
        <v>13198224</v>
      </c>
      <c r="J28" s="39"/>
      <c r="K28" s="39">
        <f>K11+K14+K16+K22+K23+K24+K25+K12</f>
        <v>18342407.520000003</v>
      </c>
      <c r="L28" s="116">
        <f>L11+L14+L16+L22+L23+L24+L25+L12</f>
        <v>0</v>
      </c>
      <c r="M28" s="114"/>
      <c r="N28" s="113">
        <f>N11+N14+N16+N22+N23+N24+N25+N12</f>
        <v>0</v>
      </c>
      <c r="O28" s="114"/>
      <c r="P28" s="113">
        <f>P11+P14+P16+P22+P23+P24+P25+P12</f>
        <v>0</v>
      </c>
      <c r="Q28" s="114"/>
      <c r="R28" s="113">
        <f>R11+R14+R16+R22+R23+R24+R25+R12</f>
        <v>0</v>
      </c>
      <c r="S28" s="113">
        <f>S11+S14+S16+S22+S23+S24+S25+S12</f>
        <v>0</v>
      </c>
      <c r="T28" s="114"/>
      <c r="U28" s="114"/>
      <c r="V28" s="113">
        <f>V11+V14+V16+V22+V23+V24+V25+V12</f>
        <v>0</v>
      </c>
      <c r="W28" s="113">
        <f>W11+W14+W16+W22+W23+W24+W25+W12</f>
        <v>18342407.520000003</v>
      </c>
      <c r="X28" s="115"/>
      <c r="Y28" s="117"/>
      <c r="Z28" s="113">
        <f aca="true" t="shared" si="14" ref="Z28:AI28">Z11+Z14+Z16+Z22+Z23+Z24+Z25+Z12</f>
        <v>12566427.360000001</v>
      </c>
      <c r="AA28" s="113">
        <f t="shared" si="14"/>
        <v>4380891</v>
      </c>
      <c r="AB28" s="113">
        <f t="shared" si="14"/>
        <v>16947318.36</v>
      </c>
      <c r="AC28" s="118">
        <f>AC11+AC14+AC16+AC22+AC23+AC24+AC25+AC12</f>
        <v>15083113.3</v>
      </c>
      <c r="AD28" s="113">
        <f t="shared" si="14"/>
        <v>11384040.600000001</v>
      </c>
      <c r="AE28" s="113">
        <f t="shared" si="14"/>
        <v>3437980.3000000003</v>
      </c>
      <c r="AF28" s="113">
        <f t="shared" si="14"/>
        <v>261092.39999999932</v>
      </c>
      <c r="AG28" s="119">
        <f>AG11+AG14+AG16+AG22+AG23+AG24+AG25+AG12</f>
        <v>15083113.3</v>
      </c>
      <c r="AH28" s="115">
        <f t="shared" si="14"/>
        <v>571795</v>
      </c>
      <c r="AI28" s="113">
        <f t="shared" si="14"/>
        <v>19220</v>
      </c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20"/>
    </row>
  </sheetData>
  <sheetProtection/>
  <mergeCells count="34">
    <mergeCell ref="T1:W1"/>
    <mergeCell ref="T2:W2"/>
    <mergeCell ref="T3:W3"/>
    <mergeCell ref="A4:W4"/>
    <mergeCell ref="B5:V5"/>
    <mergeCell ref="A6:B7"/>
    <mergeCell ref="C6:C7"/>
    <mergeCell ref="D6:D7"/>
    <mergeCell ref="E6:E7"/>
    <mergeCell ref="F6:I6"/>
    <mergeCell ref="AE6:AE7"/>
    <mergeCell ref="AF6:AF7"/>
    <mergeCell ref="J6:K7"/>
    <mergeCell ref="L6:N6"/>
    <mergeCell ref="P6:R6"/>
    <mergeCell ref="S6:V6"/>
    <mergeCell ref="X6:Y7"/>
    <mergeCell ref="Z6:Z7"/>
    <mergeCell ref="AG6:AG7"/>
    <mergeCell ref="AH6:AH7"/>
    <mergeCell ref="X8:Y8"/>
    <mergeCell ref="X9:Y9"/>
    <mergeCell ref="X10:Y10"/>
    <mergeCell ref="X13:Y13"/>
    <mergeCell ref="AA6:AA7"/>
    <mergeCell ref="AB6:AB7"/>
    <mergeCell ref="AC6:AC7"/>
    <mergeCell ref="AD6:AD7"/>
    <mergeCell ref="X15:Y15"/>
    <mergeCell ref="X17:Y17"/>
    <mergeCell ref="X18:Y18"/>
    <mergeCell ref="A21:B21"/>
    <mergeCell ref="X21:Y21"/>
    <mergeCell ref="A26:B2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63" r:id="rId1"/>
  <colBreaks count="2" manualBreakCount="2">
    <brk id="23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8"/>
  <sheetViews>
    <sheetView tabSelected="1" view="pageBreakPreview" zoomScale="121" zoomScaleSheetLayoutView="121" zoomScalePageLayoutView="0" workbookViewId="0" topLeftCell="N1">
      <selection activeCell="R2" sqref="R2"/>
    </sheetView>
  </sheetViews>
  <sheetFormatPr defaultColWidth="9.00390625" defaultRowHeight="12.75"/>
  <cols>
    <col min="3" max="6" width="9.00390625" style="0" bestFit="1" customWidth="1"/>
    <col min="8" max="8" width="9.00390625" style="0" bestFit="1" customWidth="1"/>
    <col min="9" max="9" width="9.875" style="0" bestFit="1" customWidth="1"/>
    <col min="10" max="10" width="9.00390625" style="0" bestFit="1" customWidth="1"/>
    <col min="11" max="11" width="13.25390625" style="0" bestFit="1" customWidth="1"/>
    <col min="12" max="14" width="9.00390625" style="0" bestFit="1" customWidth="1"/>
    <col min="16" max="17" width="9.00390625" style="0" bestFit="1" customWidth="1"/>
    <col min="18" max="18" width="9.875" style="0" bestFit="1" customWidth="1"/>
    <col min="19" max="20" width="9.00390625" style="0" bestFit="1" customWidth="1"/>
    <col min="22" max="22" width="9.00390625" style="0" bestFit="1" customWidth="1"/>
    <col min="23" max="23" width="13.875" style="0" bestFit="1" customWidth="1"/>
    <col min="26" max="26" width="13.875" style="0" bestFit="1" customWidth="1"/>
    <col min="27" max="27" width="12.75390625" style="0" bestFit="1" customWidth="1"/>
    <col min="28" max="30" width="13.875" style="0" bestFit="1" customWidth="1"/>
    <col min="31" max="31" width="12.125" style="0" bestFit="1" customWidth="1"/>
    <col min="32" max="32" width="13.625" style="0" bestFit="1" customWidth="1"/>
    <col min="33" max="33" width="15.00390625" style="0" bestFit="1" customWidth="1"/>
    <col min="34" max="34" width="11.625" style="0" bestFit="1" customWidth="1"/>
    <col min="35" max="35" width="9.25390625" style="0" bestFit="1" customWidth="1"/>
  </cols>
  <sheetData>
    <row r="1" spans="20:116" s="4" customFormat="1" ht="35.25" customHeight="1">
      <c r="T1" s="161" t="s">
        <v>47</v>
      </c>
      <c r="U1" s="161"/>
      <c r="V1" s="161"/>
      <c r="W1" s="162"/>
      <c r="X1" s="122"/>
      <c r="Y1" s="122"/>
      <c r="Z1" s="122"/>
      <c r="AA1" s="122"/>
      <c r="AB1" s="122"/>
      <c r="AC1" s="13"/>
      <c r="AD1" s="13"/>
      <c r="AE1" s="13"/>
      <c r="AF1" s="13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</row>
    <row r="2" spans="20:116" s="4" customFormat="1" ht="36" customHeight="1">
      <c r="T2" s="161" t="s">
        <v>45</v>
      </c>
      <c r="U2" s="161"/>
      <c r="V2" s="161"/>
      <c r="W2" s="162"/>
      <c r="X2" s="122"/>
      <c r="Y2" s="122"/>
      <c r="Z2" s="122"/>
      <c r="AA2" s="122"/>
      <c r="AB2" s="122"/>
      <c r="AC2" s="13"/>
      <c r="AD2" s="13"/>
      <c r="AE2" s="13"/>
      <c r="AF2" s="13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</row>
    <row r="3" spans="20:116" s="4" customFormat="1" ht="32.25" customHeight="1">
      <c r="T3" s="161" t="s">
        <v>39</v>
      </c>
      <c r="U3" s="161"/>
      <c r="V3" s="161"/>
      <c r="W3" s="162"/>
      <c r="X3" s="122"/>
      <c r="Y3" s="122"/>
      <c r="Z3" s="122"/>
      <c r="AA3" s="122"/>
      <c r="AB3" s="122"/>
      <c r="AC3" s="13"/>
      <c r="AD3" s="13"/>
      <c r="AE3" s="13"/>
      <c r="AF3" s="13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</row>
    <row r="4" spans="1:116" s="4" customFormat="1" ht="34.5" customHeight="1" thickBot="1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122"/>
      <c r="Y4" s="122"/>
      <c r="Z4" s="122"/>
      <c r="AA4" s="122"/>
      <c r="AB4" s="122"/>
      <c r="AC4" s="13"/>
      <c r="AD4" s="13"/>
      <c r="AE4" s="13"/>
      <c r="AF4" s="13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</row>
    <row r="5" spans="1:117" s="15" customFormat="1" ht="38.25" customHeight="1" thickBot="1">
      <c r="A5" s="5"/>
      <c r="B5" s="165" t="s">
        <v>42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7"/>
      <c r="W5" s="8"/>
      <c r="X5" s="7"/>
      <c r="Y5" s="7"/>
      <c r="Z5" s="9"/>
      <c r="AA5" s="9"/>
      <c r="AB5" s="9"/>
      <c r="AC5" s="10"/>
      <c r="AD5" s="10"/>
      <c r="AE5" s="6"/>
      <c r="AF5" s="7"/>
      <c r="AG5" s="11"/>
      <c r="AH5" s="11"/>
      <c r="AI5" s="12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4"/>
    </row>
    <row r="6" spans="1:117" s="22" customFormat="1" ht="42" customHeight="1">
      <c r="A6" s="155" t="s">
        <v>1</v>
      </c>
      <c r="B6" s="168"/>
      <c r="C6" s="170" t="s">
        <v>33</v>
      </c>
      <c r="D6" s="172" t="s">
        <v>34</v>
      </c>
      <c r="E6" s="172" t="s">
        <v>35</v>
      </c>
      <c r="F6" s="152" t="s">
        <v>24</v>
      </c>
      <c r="G6" s="153"/>
      <c r="H6" s="153"/>
      <c r="I6" s="154"/>
      <c r="J6" s="148" t="s">
        <v>28</v>
      </c>
      <c r="K6" s="149"/>
      <c r="L6" s="152" t="s">
        <v>32</v>
      </c>
      <c r="M6" s="153"/>
      <c r="N6" s="154"/>
      <c r="O6" s="17"/>
      <c r="P6" s="152" t="s">
        <v>36</v>
      </c>
      <c r="Q6" s="153"/>
      <c r="R6" s="154"/>
      <c r="S6" s="152" t="s">
        <v>25</v>
      </c>
      <c r="T6" s="153"/>
      <c r="U6" s="153"/>
      <c r="V6" s="154"/>
      <c r="W6" s="18"/>
      <c r="X6" s="155" t="s">
        <v>1</v>
      </c>
      <c r="Y6" s="156"/>
      <c r="Z6" s="159" t="s">
        <v>0</v>
      </c>
      <c r="AA6" s="140" t="s">
        <v>30</v>
      </c>
      <c r="AB6" s="140"/>
      <c r="AC6" s="142">
        <v>0.89</v>
      </c>
      <c r="AD6" s="144">
        <v>211</v>
      </c>
      <c r="AE6" s="146">
        <v>213</v>
      </c>
      <c r="AF6" s="135" t="s">
        <v>31</v>
      </c>
      <c r="AG6" s="135" t="s">
        <v>0</v>
      </c>
      <c r="AH6" s="135"/>
      <c r="AI6" s="16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1"/>
    </row>
    <row r="7" spans="1:117" s="34" customFormat="1" ht="42" customHeight="1" thickBot="1">
      <c r="A7" s="157"/>
      <c r="B7" s="169"/>
      <c r="C7" s="171"/>
      <c r="D7" s="173"/>
      <c r="E7" s="173"/>
      <c r="F7" s="24" t="s">
        <v>23</v>
      </c>
      <c r="G7" s="25"/>
      <c r="H7" s="25" t="s">
        <v>21</v>
      </c>
      <c r="I7" s="26" t="s">
        <v>15</v>
      </c>
      <c r="J7" s="150"/>
      <c r="K7" s="151"/>
      <c r="L7" s="27" t="s">
        <v>23</v>
      </c>
      <c r="M7" s="25" t="s">
        <v>21</v>
      </c>
      <c r="N7" s="28" t="s">
        <v>15</v>
      </c>
      <c r="O7" s="29"/>
      <c r="P7" s="27" t="s">
        <v>23</v>
      </c>
      <c r="Q7" s="25" t="s">
        <v>21</v>
      </c>
      <c r="R7" s="28" t="s">
        <v>15</v>
      </c>
      <c r="S7" s="27" t="s">
        <v>23</v>
      </c>
      <c r="T7" s="25" t="s">
        <v>21</v>
      </c>
      <c r="U7" s="25"/>
      <c r="V7" s="30" t="s">
        <v>15</v>
      </c>
      <c r="W7" s="31"/>
      <c r="X7" s="157"/>
      <c r="Y7" s="158"/>
      <c r="Z7" s="160"/>
      <c r="AA7" s="141"/>
      <c r="AB7" s="141"/>
      <c r="AC7" s="143"/>
      <c r="AD7" s="145"/>
      <c r="AE7" s="147"/>
      <c r="AF7" s="136"/>
      <c r="AG7" s="136"/>
      <c r="AH7" s="137"/>
      <c r="AI7" s="23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33"/>
    </row>
    <row r="8" spans="1:117" s="50" customFormat="1" ht="37.5" customHeight="1">
      <c r="A8" s="35" t="s">
        <v>3</v>
      </c>
      <c r="B8" s="36"/>
      <c r="C8" s="37">
        <f>F8+L8+P8+S8</f>
        <v>44</v>
      </c>
      <c r="D8" s="37">
        <v>2</v>
      </c>
      <c r="E8" s="37">
        <f>F8/D8</f>
        <v>22</v>
      </c>
      <c r="F8" s="35">
        <v>44</v>
      </c>
      <c r="G8" s="38"/>
      <c r="H8" s="38">
        <v>71899</v>
      </c>
      <c r="I8" s="36">
        <f>F8*H8</f>
        <v>3163556</v>
      </c>
      <c r="J8" s="39">
        <v>1</v>
      </c>
      <c r="K8" s="39">
        <f>I8*J8</f>
        <v>3163556</v>
      </c>
      <c r="L8" s="40"/>
      <c r="M8" s="38">
        <v>96.176</v>
      </c>
      <c r="N8" s="41">
        <f aca="true" t="shared" si="0" ref="N8:N20">M8*L8</f>
        <v>0</v>
      </c>
      <c r="O8" s="42"/>
      <c r="P8" s="35"/>
      <c r="Q8" s="38">
        <v>144.975</v>
      </c>
      <c r="R8" s="41">
        <f>Q8*P8</f>
        <v>0</v>
      </c>
      <c r="S8" s="35"/>
      <c r="T8" s="38">
        <v>0</v>
      </c>
      <c r="U8" s="38"/>
      <c r="V8" s="36">
        <f>T8*S8</f>
        <v>0</v>
      </c>
      <c r="W8" s="43">
        <v>3198000.3</v>
      </c>
      <c r="X8" s="138" t="s">
        <v>3</v>
      </c>
      <c r="Y8" s="139"/>
      <c r="Z8" s="43">
        <f>L8+O8+S8+W8</f>
        <v>3198000.3</v>
      </c>
      <c r="AA8" s="44">
        <v>819688</v>
      </c>
      <c r="AB8" s="45">
        <f>Z8+AA8</f>
        <v>4017688.3</v>
      </c>
      <c r="AC8" s="46">
        <v>3575742.6</v>
      </c>
      <c r="AD8" s="47">
        <v>2702248.8</v>
      </c>
      <c r="AE8" s="48">
        <v>816079.1</v>
      </c>
      <c r="AF8" s="44">
        <f>AC8-AD8-AE8</f>
        <v>57414.7000000003</v>
      </c>
      <c r="AG8" s="48">
        <f>AD8+AE8+AF8</f>
        <v>3575742.6</v>
      </c>
      <c r="AH8" s="44">
        <f>AI8*C8</f>
        <v>198352</v>
      </c>
      <c r="AI8" s="43">
        <v>4508</v>
      </c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9"/>
    </row>
    <row r="9" spans="1:117" s="22" customFormat="1" ht="30" customHeight="1">
      <c r="A9" s="51" t="s">
        <v>4</v>
      </c>
      <c r="B9" s="52"/>
      <c r="C9" s="37">
        <f aca="true" t="shared" si="1" ref="C9:C28">F9+L9+P9+S9</f>
        <v>137</v>
      </c>
      <c r="D9" s="53">
        <v>6</v>
      </c>
      <c r="E9" s="53">
        <f aca="true" t="shared" si="2" ref="E9:E23">F9/D9</f>
        <v>20.333333333333332</v>
      </c>
      <c r="F9" s="51">
        <v>122</v>
      </c>
      <c r="G9" s="39"/>
      <c r="H9" s="38">
        <v>71899</v>
      </c>
      <c r="I9" s="54">
        <f aca="true" t="shared" si="3" ref="I9:I21">F9*H9</f>
        <v>8771678</v>
      </c>
      <c r="J9" s="39">
        <v>0.93</v>
      </c>
      <c r="K9" s="39">
        <f aca="true" t="shared" si="4" ref="K9:K23">I9*J9</f>
        <v>8157660.54</v>
      </c>
      <c r="L9" s="55"/>
      <c r="M9" s="38">
        <v>96176</v>
      </c>
      <c r="N9" s="56">
        <f t="shared" si="0"/>
        <v>0</v>
      </c>
      <c r="O9" s="57"/>
      <c r="P9" s="51">
        <v>15</v>
      </c>
      <c r="Q9" s="38">
        <v>175340</v>
      </c>
      <c r="R9" s="56">
        <f aca="true" t="shared" si="5" ref="R9:R25">Q9*P9</f>
        <v>2630100</v>
      </c>
      <c r="S9" s="51"/>
      <c r="T9" s="39">
        <v>0</v>
      </c>
      <c r="U9" s="39"/>
      <c r="V9" s="54">
        <f aca="true" t="shared" si="6" ref="V9:V25">T9*S9</f>
        <v>0</v>
      </c>
      <c r="W9" s="43">
        <f aca="true" t="shared" si="7" ref="W9:W25">K9+N9+R9+V9</f>
        <v>10787760.54</v>
      </c>
      <c r="X9" s="127" t="s">
        <v>4</v>
      </c>
      <c r="Y9" s="128"/>
      <c r="Z9" s="43">
        <f>L9+O9+S9+W9</f>
        <v>10787760.54</v>
      </c>
      <c r="AA9" s="44">
        <v>339743</v>
      </c>
      <c r="AB9" s="43">
        <f aca="true" t="shared" si="8" ref="AB9:AB24">Z9+AA9</f>
        <v>11127503.54</v>
      </c>
      <c r="AC9" s="46">
        <v>9903478.2</v>
      </c>
      <c r="AD9" s="47">
        <v>7350555.6</v>
      </c>
      <c r="AE9" s="48">
        <v>2219867.8</v>
      </c>
      <c r="AF9" s="44">
        <f>AC9-AD9-AE9</f>
        <v>333054.7999999998</v>
      </c>
      <c r="AG9" s="48">
        <f aca="true" t="shared" si="9" ref="AG9:AG25">AD9+AE9+AF9</f>
        <v>9903478.2</v>
      </c>
      <c r="AH9" s="44">
        <f>AI9*C9</f>
        <v>617596</v>
      </c>
      <c r="AI9" s="43">
        <v>4508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1"/>
    </row>
    <row r="10" spans="1:117" s="60" customFormat="1" ht="31.5" customHeight="1">
      <c r="A10" s="51" t="s">
        <v>5</v>
      </c>
      <c r="B10" s="52"/>
      <c r="C10" s="37">
        <f t="shared" si="1"/>
        <v>137</v>
      </c>
      <c r="D10" s="53">
        <v>7</v>
      </c>
      <c r="E10" s="53">
        <f t="shared" si="2"/>
        <v>17.428571428571427</v>
      </c>
      <c r="F10" s="51">
        <v>122</v>
      </c>
      <c r="G10" s="39"/>
      <c r="H10" s="38">
        <v>71899</v>
      </c>
      <c r="I10" s="54">
        <f t="shared" si="3"/>
        <v>8771678</v>
      </c>
      <c r="J10" s="39">
        <v>1</v>
      </c>
      <c r="K10" s="39">
        <f t="shared" si="4"/>
        <v>8771678</v>
      </c>
      <c r="L10" s="55"/>
      <c r="M10" s="38">
        <v>96176</v>
      </c>
      <c r="N10" s="56">
        <f t="shared" si="0"/>
        <v>0</v>
      </c>
      <c r="O10" s="57"/>
      <c r="P10" s="51">
        <v>15</v>
      </c>
      <c r="Q10" s="38">
        <v>175340</v>
      </c>
      <c r="R10" s="56">
        <f t="shared" si="5"/>
        <v>2630100</v>
      </c>
      <c r="S10" s="51"/>
      <c r="T10" s="39">
        <v>0</v>
      </c>
      <c r="U10" s="39"/>
      <c r="V10" s="54">
        <f t="shared" si="6"/>
        <v>0</v>
      </c>
      <c r="W10" s="43">
        <f t="shared" si="7"/>
        <v>11401778</v>
      </c>
      <c r="X10" s="127" t="s">
        <v>5</v>
      </c>
      <c r="Y10" s="128"/>
      <c r="Z10" s="43">
        <f>W10+W11+W12</f>
        <v>14469388.879999999</v>
      </c>
      <c r="AA10" s="44">
        <v>2039277</v>
      </c>
      <c r="AB10" s="43">
        <f t="shared" si="8"/>
        <v>16508665.879999999</v>
      </c>
      <c r="AC10" s="46">
        <v>14692712.6</v>
      </c>
      <c r="AD10" s="47">
        <v>11070965.4</v>
      </c>
      <c r="AE10" s="48">
        <v>3343431.6</v>
      </c>
      <c r="AF10" s="44">
        <f>AC10-AD10-AE10</f>
        <v>278315.59999999916</v>
      </c>
      <c r="AG10" s="48">
        <f>AD10+AE10+AF10</f>
        <v>14692712.6</v>
      </c>
      <c r="AH10" s="44">
        <f>AI10*C10</f>
        <v>617596</v>
      </c>
      <c r="AI10" s="43">
        <v>4508</v>
      </c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9"/>
    </row>
    <row r="11" spans="1:117" s="60" customFormat="1" ht="31.5" customHeight="1">
      <c r="A11" s="61" t="s">
        <v>18</v>
      </c>
      <c r="B11" s="52"/>
      <c r="C11" s="37">
        <f t="shared" si="1"/>
        <v>12</v>
      </c>
      <c r="D11" s="62">
        <v>1</v>
      </c>
      <c r="E11" s="53">
        <f>F11/D11</f>
        <v>12</v>
      </c>
      <c r="F11" s="51">
        <v>12</v>
      </c>
      <c r="G11" s="39"/>
      <c r="H11" s="39">
        <v>78096</v>
      </c>
      <c r="I11" s="54">
        <f t="shared" si="3"/>
        <v>937152</v>
      </c>
      <c r="J11" s="39">
        <v>1.43</v>
      </c>
      <c r="K11" s="39">
        <f>I11*J11</f>
        <v>1340127.3599999999</v>
      </c>
      <c r="L11" s="63"/>
      <c r="M11" s="38">
        <v>96.176</v>
      </c>
      <c r="N11" s="56">
        <f t="shared" si="0"/>
        <v>0</v>
      </c>
      <c r="O11" s="57"/>
      <c r="P11" s="51"/>
      <c r="Q11" s="39">
        <v>160.127</v>
      </c>
      <c r="R11" s="56">
        <f>Q11*P11</f>
        <v>0</v>
      </c>
      <c r="S11" s="51"/>
      <c r="T11" s="39">
        <v>0</v>
      </c>
      <c r="U11" s="39"/>
      <c r="V11" s="54">
        <f>T11*S11</f>
        <v>0</v>
      </c>
      <c r="W11" s="43">
        <f t="shared" si="7"/>
        <v>1340127.3599999999</v>
      </c>
      <c r="X11" s="61" t="s">
        <v>18</v>
      </c>
      <c r="Y11" s="52"/>
      <c r="Z11" s="43"/>
      <c r="AA11" s="44"/>
      <c r="AB11" s="43"/>
      <c r="AC11" s="46"/>
      <c r="AD11" s="47"/>
      <c r="AE11" s="48"/>
      <c r="AF11" s="44"/>
      <c r="AG11" s="48"/>
      <c r="AH11" s="44"/>
      <c r="AI11" s="43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9"/>
    </row>
    <row r="12" spans="1:117" s="60" customFormat="1" ht="33.75" customHeight="1">
      <c r="A12" s="51" t="s">
        <v>12</v>
      </c>
      <c r="B12" s="54"/>
      <c r="C12" s="37">
        <f t="shared" si="1"/>
        <v>14</v>
      </c>
      <c r="D12" s="53">
        <v>1</v>
      </c>
      <c r="E12" s="53">
        <f>F12/D12</f>
        <v>14</v>
      </c>
      <c r="F12" s="51">
        <v>14</v>
      </c>
      <c r="G12" s="39"/>
      <c r="H12" s="39">
        <v>78096</v>
      </c>
      <c r="I12" s="52">
        <f t="shared" si="3"/>
        <v>1093344</v>
      </c>
      <c r="J12" s="39">
        <v>1.58</v>
      </c>
      <c r="K12" s="39">
        <f>I12*J12</f>
        <v>1727483.52</v>
      </c>
      <c r="L12" s="63"/>
      <c r="M12" s="39">
        <v>97.366</v>
      </c>
      <c r="N12" s="56">
        <f t="shared" si="0"/>
        <v>0</v>
      </c>
      <c r="O12" s="57"/>
      <c r="P12" s="51"/>
      <c r="Q12" s="39">
        <v>160.127</v>
      </c>
      <c r="R12" s="56">
        <f>Q12*P12</f>
        <v>0</v>
      </c>
      <c r="S12" s="51"/>
      <c r="T12" s="39">
        <v>0</v>
      </c>
      <c r="U12" s="39"/>
      <c r="V12" s="54">
        <f>T12*S12</f>
        <v>0</v>
      </c>
      <c r="W12" s="43">
        <f t="shared" si="7"/>
        <v>1727483.52</v>
      </c>
      <c r="X12" s="51" t="s">
        <v>12</v>
      </c>
      <c r="Y12" s="54"/>
      <c r="Z12" s="43"/>
      <c r="AA12" s="44"/>
      <c r="AB12" s="43"/>
      <c r="AC12" s="46"/>
      <c r="AD12" s="47"/>
      <c r="AE12" s="48"/>
      <c r="AF12" s="44"/>
      <c r="AG12" s="48"/>
      <c r="AH12" s="44">
        <f>AI12*C12</f>
        <v>0</v>
      </c>
      <c r="AI12" s="43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9"/>
    </row>
    <row r="13" spans="1:117" s="66" customFormat="1" ht="32.25" customHeight="1">
      <c r="A13" s="51" t="s">
        <v>6</v>
      </c>
      <c r="B13" s="52"/>
      <c r="C13" s="37">
        <f t="shared" si="1"/>
        <v>211</v>
      </c>
      <c r="D13" s="53">
        <v>12</v>
      </c>
      <c r="E13" s="53">
        <f t="shared" si="2"/>
        <v>15.083333333333334</v>
      </c>
      <c r="F13" s="51">
        <v>181</v>
      </c>
      <c r="G13" s="39"/>
      <c r="H13" s="38">
        <v>71899</v>
      </c>
      <c r="I13" s="54">
        <f t="shared" si="3"/>
        <v>13013719</v>
      </c>
      <c r="J13" s="39">
        <v>1</v>
      </c>
      <c r="K13" s="39">
        <f t="shared" si="4"/>
        <v>13013719</v>
      </c>
      <c r="L13" s="55"/>
      <c r="M13" s="38">
        <v>96176</v>
      </c>
      <c r="N13" s="56">
        <f t="shared" si="0"/>
        <v>0</v>
      </c>
      <c r="O13" s="57"/>
      <c r="P13" s="51">
        <v>30</v>
      </c>
      <c r="Q13" s="38">
        <v>175340</v>
      </c>
      <c r="R13" s="56">
        <f t="shared" si="5"/>
        <v>5260200</v>
      </c>
      <c r="S13" s="51"/>
      <c r="T13" s="39">
        <v>0</v>
      </c>
      <c r="U13" s="39"/>
      <c r="V13" s="54">
        <f t="shared" si="6"/>
        <v>0</v>
      </c>
      <c r="W13" s="43">
        <f t="shared" si="7"/>
        <v>18273919</v>
      </c>
      <c r="X13" s="127" t="s">
        <v>6</v>
      </c>
      <c r="Y13" s="128"/>
      <c r="Z13" s="43">
        <f>W13+W14</f>
        <v>19445359</v>
      </c>
      <c r="AA13" s="44">
        <v>1549851</v>
      </c>
      <c r="AB13" s="43">
        <f t="shared" si="8"/>
        <v>20995210</v>
      </c>
      <c r="AC13" s="46">
        <v>18685736.9</v>
      </c>
      <c r="AD13" s="47">
        <v>14073118.8</v>
      </c>
      <c r="AE13" s="48">
        <v>4250081.9</v>
      </c>
      <c r="AF13" s="44">
        <f>AC13-AD13-AE13</f>
        <v>362536.1999999974</v>
      </c>
      <c r="AG13" s="48">
        <f>AD13+AE13+AF13</f>
        <v>18685736.9</v>
      </c>
      <c r="AH13" s="44">
        <f>AI13*C13</f>
        <v>951188</v>
      </c>
      <c r="AI13" s="43">
        <v>4508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5"/>
    </row>
    <row r="14" spans="1:117" s="66" customFormat="1" ht="32.25" customHeight="1">
      <c r="A14" s="67" t="s">
        <v>19</v>
      </c>
      <c r="B14" s="68"/>
      <c r="C14" s="37">
        <f t="shared" si="1"/>
        <v>12</v>
      </c>
      <c r="D14" s="69">
        <v>1</v>
      </c>
      <c r="E14" s="69">
        <f>F14/D14</f>
        <v>12</v>
      </c>
      <c r="F14" s="67">
        <v>12</v>
      </c>
      <c r="G14" s="70"/>
      <c r="H14" s="39">
        <v>78096</v>
      </c>
      <c r="I14" s="71">
        <f t="shared" si="3"/>
        <v>937152</v>
      </c>
      <c r="J14" s="39">
        <v>1.25</v>
      </c>
      <c r="K14" s="39">
        <f>I14*J14</f>
        <v>1171440</v>
      </c>
      <c r="L14" s="55"/>
      <c r="M14" s="38">
        <v>96.176</v>
      </c>
      <c r="N14" s="56"/>
      <c r="O14" s="57"/>
      <c r="P14" s="51"/>
      <c r="Q14" s="38"/>
      <c r="R14" s="56"/>
      <c r="S14" s="51"/>
      <c r="T14" s="39"/>
      <c r="U14" s="39"/>
      <c r="V14" s="54"/>
      <c r="W14" s="43">
        <f t="shared" si="7"/>
        <v>1171440</v>
      </c>
      <c r="X14" s="67" t="s">
        <v>19</v>
      </c>
      <c r="Y14" s="68"/>
      <c r="Z14" s="43"/>
      <c r="AA14" s="44"/>
      <c r="AB14" s="43"/>
      <c r="AC14" s="46"/>
      <c r="AD14" s="47"/>
      <c r="AE14" s="48"/>
      <c r="AF14" s="44"/>
      <c r="AG14" s="48"/>
      <c r="AH14" s="44"/>
      <c r="AI14" s="43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5"/>
    </row>
    <row r="15" spans="1:117" s="74" customFormat="1" ht="30" customHeight="1">
      <c r="A15" s="51" t="s">
        <v>7</v>
      </c>
      <c r="B15" s="52"/>
      <c r="C15" s="37">
        <f t="shared" si="1"/>
        <v>131</v>
      </c>
      <c r="D15" s="53">
        <v>7</v>
      </c>
      <c r="E15" s="53">
        <f t="shared" si="2"/>
        <v>16.571428571428573</v>
      </c>
      <c r="F15" s="51">
        <v>116</v>
      </c>
      <c r="G15" s="39"/>
      <c r="H15" s="38">
        <v>71899</v>
      </c>
      <c r="I15" s="54">
        <f t="shared" si="3"/>
        <v>8340284</v>
      </c>
      <c r="J15" s="39">
        <v>1</v>
      </c>
      <c r="K15" s="39">
        <f t="shared" si="4"/>
        <v>8340284</v>
      </c>
      <c r="L15" s="55"/>
      <c r="M15" s="38">
        <v>96176</v>
      </c>
      <c r="N15" s="56">
        <f t="shared" si="0"/>
        <v>0</v>
      </c>
      <c r="O15" s="57"/>
      <c r="P15" s="51">
        <v>15</v>
      </c>
      <c r="Q15" s="38">
        <v>175340</v>
      </c>
      <c r="R15" s="56">
        <f t="shared" si="5"/>
        <v>2630100</v>
      </c>
      <c r="S15" s="51"/>
      <c r="T15" s="39"/>
      <c r="U15" s="39"/>
      <c r="V15" s="54">
        <f t="shared" si="6"/>
        <v>0</v>
      </c>
      <c r="W15" s="43">
        <f t="shared" si="7"/>
        <v>10970384</v>
      </c>
      <c r="X15" s="127" t="s">
        <v>7</v>
      </c>
      <c r="Y15" s="128"/>
      <c r="Z15" s="43">
        <f>W15+W16</f>
        <v>12507313.28</v>
      </c>
      <c r="AA15" s="44">
        <v>1298577</v>
      </c>
      <c r="AB15" s="43">
        <f t="shared" si="8"/>
        <v>13805890.28</v>
      </c>
      <c r="AC15" s="46">
        <v>12287242.3</v>
      </c>
      <c r="AD15" s="47">
        <v>9274749.6</v>
      </c>
      <c r="AE15" s="48">
        <v>2800974.4</v>
      </c>
      <c r="AF15" s="44">
        <f>AC15-AD15-AE15</f>
        <v>211518.3000000012</v>
      </c>
      <c r="AG15" s="48">
        <f t="shared" si="9"/>
        <v>12287242.3</v>
      </c>
      <c r="AH15" s="44">
        <f>AI15*C15</f>
        <v>590548</v>
      </c>
      <c r="AI15" s="43">
        <v>4508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3"/>
    </row>
    <row r="16" spans="1:117" s="74" customFormat="1" ht="30" customHeight="1">
      <c r="A16" s="61" t="s">
        <v>16</v>
      </c>
      <c r="B16" s="52"/>
      <c r="C16" s="37">
        <f t="shared" si="1"/>
        <v>12</v>
      </c>
      <c r="D16" s="62">
        <v>1</v>
      </c>
      <c r="E16" s="53">
        <f>F16/D16</f>
        <v>12</v>
      </c>
      <c r="F16" s="51">
        <v>12</v>
      </c>
      <c r="G16" s="39"/>
      <c r="H16" s="39">
        <v>78096</v>
      </c>
      <c r="I16" s="54">
        <f t="shared" si="3"/>
        <v>937152</v>
      </c>
      <c r="J16" s="39">
        <v>1.64</v>
      </c>
      <c r="K16" s="39">
        <f>I16*J16</f>
        <v>1536929.2799999998</v>
      </c>
      <c r="L16" s="55"/>
      <c r="M16" s="38">
        <v>96.176</v>
      </c>
      <c r="N16" s="56"/>
      <c r="O16" s="57"/>
      <c r="P16" s="51"/>
      <c r="Q16" s="38"/>
      <c r="R16" s="56"/>
      <c r="S16" s="51"/>
      <c r="T16" s="39"/>
      <c r="U16" s="39"/>
      <c r="V16" s="54"/>
      <c r="W16" s="43">
        <f t="shared" si="7"/>
        <v>1536929.2799999998</v>
      </c>
      <c r="X16" s="61" t="s">
        <v>16</v>
      </c>
      <c r="Y16" s="52"/>
      <c r="Z16" s="43"/>
      <c r="AA16" s="44"/>
      <c r="AB16" s="43"/>
      <c r="AC16" s="46"/>
      <c r="AD16" s="47"/>
      <c r="AE16" s="48"/>
      <c r="AF16" s="44"/>
      <c r="AG16" s="48"/>
      <c r="AH16" s="44"/>
      <c r="AI16" s="43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3"/>
    </row>
    <row r="17" spans="1:117" s="22" customFormat="1" ht="35.25" customHeight="1">
      <c r="A17" s="51" t="s">
        <v>8</v>
      </c>
      <c r="B17" s="52"/>
      <c r="C17" s="37">
        <f t="shared" si="1"/>
        <v>201</v>
      </c>
      <c r="D17" s="53">
        <v>11</v>
      </c>
      <c r="E17" s="53">
        <f t="shared" si="2"/>
        <v>15.545454545454545</v>
      </c>
      <c r="F17" s="51">
        <v>171</v>
      </c>
      <c r="G17" s="39"/>
      <c r="H17" s="38">
        <v>71899</v>
      </c>
      <c r="I17" s="54">
        <f t="shared" si="3"/>
        <v>12294729</v>
      </c>
      <c r="J17" s="39">
        <v>1</v>
      </c>
      <c r="K17" s="39">
        <f t="shared" si="4"/>
        <v>12294729</v>
      </c>
      <c r="L17" s="55"/>
      <c r="M17" s="38">
        <v>96.176</v>
      </c>
      <c r="N17" s="56">
        <f t="shared" si="0"/>
        <v>0</v>
      </c>
      <c r="O17" s="57"/>
      <c r="P17" s="51">
        <v>30</v>
      </c>
      <c r="Q17" s="38">
        <v>175340</v>
      </c>
      <c r="R17" s="56">
        <f t="shared" si="5"/>
        <v>5260200</v>
      </c>
      <c r="S17" s="51"/>
      <c r="T17" s="39">
        <v>0</v>
      </c>
      <c r="U17" s="39"/>
      <c r="V17" s="54">
        <f t="shared" si="6"/>
        <v>0</v>
      </c>
      <c r="W17" s="43">
        <f t="shared" si="7"/>
        <v>17554929</v>
      </c>
      <c r="X17" s="127" t="s">
        <v>8</v>
      </c>
      <c r="Y17" s="128"/>
      <c r="Z17" s="43">
        <f aca="true" t="shared" si="10" ref="Z17:Z25">L17+O17+S17+W17</f>
        <v>17554929</v>
      </c>
      <c r="AA17" s="44">
        <v>1969246</v>
      </c>
      <c r="AB17" s="43">
        <f t="shared" si="8"/>
        <v>19524175</v>
      </c>
      <c r="AC17" s="46">
        <v>17376515.8</v>
      </c>
      <c r="AD17" s="47">
        <v>13263888.6</v>
      </c>
      <c r="AE17" s="48">
        <v>4005694.4</v>
      </c>
      <c r="AF17" s="44">
        <f>AC17-AD17-AE17</f>
        <v>106932.80000000121</v>
      </c>
      <c r="AG17" s="48">
        <f t="shared" si="9"/>
        <v>17376515.8</v>
      </c>
      <c r="AH17" s="44">
        <f aca="true" t="shared" si="11" ref="AH17:AH25">AI17*C17</f>
        <v>965805</v>
      </c>
      <c r="AI17" s="43">
        <v>4805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1"/>
    </row>
    <row r="18" spans="1:117" s="22" customFormat="1" ht="37.5" customHeight="1">
      <c r="A18" s="51" t="s">
        <v>9</v>
      </c>
      <c r="B18" s="52"/>
      <c r="C18" s="37">
        <f t="shared" si="1"/>
        <v>104</v>
      </c>
      <c r="D18" s="53">
        <v>5</v>
      </c>
      <c r="E18" s="53">
        <f t="shared" si="2"/>
        <v>20.8</v>
      </c>
      <c r="F18" s="51">
        <v>104</v>
      </c>
      <c r="G18" s="39"/>
      <c r="H18" s="38">
        <v>71899</v>
      </c>
      <c r="I18" s="54">
        <f t="shared" si="3"/>
        <v>7477496</v>
      </c>
      <c r="J18" s="39">
        <v>0.95</v>
      </c>
      <c r="K18" s="39">
        <f t="shared" si="4"/>
        <v>7103621.199999999</v>
      </c>
      <c r="L18" s="55"/>
      <c r="M18" s="38">
        <v>96.176</v>
      </c>
      <c r="N18" s="56">
        <f t="shared" si="0"/>
        <v>0</v>
      </c>
      <c r="O18" s="57"/>
      <c r="P18" s="51"/>
      <c r="Q18" s="38">
        <v>144.975</v>
      </c>
      <c r="R18" s="56">
        <f t="shared" si="5"/>
        <v>0</v>
      </c>
      <c r="S18" s="51"/>
      <c r="T18" s="39">
        <v>0</v>
      </c>
      <c r="U18" s="39"/>
      <c r="V18" s="54">
        <f t="shared" si="6"/>
        <v>0</v>
      </c>
      <c r="W18" s="43">
        <f t="shared" si="7"/>
        <v>7103621.199999999</v>
      </c>
      <c r="X18" s="127" t="s">
        <v>9</v>
      </c>
      <c r="Y18" s="128"/>
      <c r="Z18" s="43">
        <f t="shared" si="10"/>
        <v>7103621.199999999</v>
      </c>
      <c r="AA18" s="44">
        <v>527646</v>
      </c>
      <c r="AB18" s="43">
        <f t="shared" si="8"/>
        <v>7631267.199999999</v>
      </c>
      <c r="AC18" s="46">
        <v>6791827.8</v>
      </c>
      <c r="AD18" s="47">
        <v>4996472.4</v>
      </c>
      <c r="AE18" s="48">
        <v>1508934.7</v>
      </c>
      <c r="AF18" s="44">
        <f>AC18-AD18-AE18</f>
        <v>286420.6999999995</v>
      </c>
      <c r="AG18" s="48">
        <f t="shared" si="9"/>
        <v>6791827.8</v>
      </c>
      <c r="AH18" s="44">
        <f t="shared" si="11"/>
        <v>468832</v>
      </c>
      <c r="AI18" s="43">
        <v>4508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1"/>
    </row>
    <row r="19" spans="1:117" s="22" customFormat="1" ht="35.25" customHeight="1">
      <c r="A19" s="51" t="s">
        <v>10</v>
      </c>
      <c r="B19" s="52"/>
      <c r="C19" s="37">
        <f t="shared" si="1"/>
        <v>70</v>
      </c>
      <c r="D19" s="53">
        <v>5</v>
      </c>
      <c r="E19" s="53">
        <f t="shared" si="2"/>
        <v>14</v>
      </c>
      <c r="F19" s="51">
        <v>70</v>
      </c>
      <c r="G19" s="39"/>
      <c r="H19" s="38">
        <v>71899</v>
      </c>
      <c r="I19" s="54">
        <f t="shared" si="3"/>
        <v>5032930</v>
      </c>
      <c r="J19" s="39">
        <v>1</v>
      </c>
      <c r="K19" s="39">
        <f t="shared" si="4"/>
        <v>5032930</v>
      </c>
      <c r="L19" s="55"/>
      <c r="M19" s="38">
        <v>96.176</v>
      </c>
      <c r="N19" s="56">
        <f t="shared" si="0"/>
        <v>0</v>
      </c>
      <c r="O19" s="57"/>
      <c r="P19" s="51"/>
      <c r="Q19" s="38">
        <v>144.975</v>
      </c>
      <c r="R19" s="56">
        <f t="shared" si="5"/>
        <v>0</v>
      </c>
      <c r="S19" s="51"/>
      <c r="T19" s="39">
        <v>0</v>
      </c>
      <c r="U19" s="39"/>
      <c r="V19" s="54">
        <f t="shared" si="6"/>
        <v>0</v>
      </c>
      <c r="W19" s="43">
        <f t="shared" si="7"/>
        <v>5032930</v>
      </c>
      <c r="X19" s="51" t="s">
        <v>10</v>
      </c>
      <c r="Y19" s="52"/>
      <c r="Z19" s="43">
        <f t="shared" si="10"/>
        <v>5032930</v>
      </c>
      <c r="AA19" s="44">
        <v>1343832</v>
      </c>
      <c r="AB19" s="43">
        <f t="shared" si="8"/>
        <v>6376762</v>
      </c>
      <c r="AC19" s="46">
        <v>5675318.2</v>
      </c>
      <c r="AD19" s="47">
        <v>4705541.4</v>
      </c>
      <c r="AE19" s="48">
        <v>1421073.5</v>
      </c>
      <c r="AF19" s="44">
        <v>-451296.7</v>
      </c>
      <c r="AG19" s="48">
        <f t="shared" si="9"/>
        <v>5675318.2</v>
      </c>
      <c r="AH19" s="44">
        <f t="shared" si="11"/>
        <v>336350</v>
      </c>
      <c r="AI19" s="43">
        <v>4805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1"/>
    </row>
    <row r="20" spans="1:117" s="22" customFormat="1" ht="30" customHeight="1">
      <c r="A20" s="51" t="s">
        <v>11</v>
      </c>
      <c r="B20" s="52"/>
      <c r="C20" s="37">
        <f t="shared" si="1"/>
        <v>124</v>
      </c>
      <c r="D20" s="53">
        <v>7</v>
      </c>
      <c r="E20" s="53">
        <f t="shared" si="2"/>
        <v>14.285714285714286</v>
      </c>
      <c r="F20" s="51">
        <v>100</v>
      </c>
      <c r="G20" s="39"/>
      <c r="H20" s="38">
        <v>71899</v>
      </c>
      <c r="I20" s="54">
        <f t="shared" si="3"/>
        <v>7189900</v>
      </c>
      <c r="J20" s="39">
        <v>1</v>
      </c>
      <c r="K20" s="39">
        <f t="shared" si="4"/>
        <v>7189900</v>
      </c>
      <c r="L20" s="55"/>
      <c r="M20" s="38">
        <v>96176</v>
      </c>
      <c r="N20" s="56">
        <f t="shared" si="0"/>
        <v>0</v>
      </c>
      <c r="O20" s="57"/>
      <c r="P20" s="51">
        <v>24</v>
      </c>
      <c r="Q20" s="38">
        <v>175340</v>
      </c>
      <c r="R20" s="56">
        <f t="shared" si="5"/>
        <v>4208160</v>
      </c>
      <c r="S20" s="51"/>
      <c r="T20" s="39">
        <v>0</v>
      </c>
      <c r="U20" s="39"/>
      <c r="V20" s="54">
        <f t="shared" si="6"/>
        <v>0</v>
      </c>
      <c r="W20" s="43">
        <f t="shared" si="7"/>
        <v>11398060</v>
      </c>
      <c r="X20" s="51" t="s">
        <v>11</v>
      </c>
      <c r="Y20" s="52"/>
      <c r="Z20" s="43">
        <f t="shared" si="10"/>
        <v>11398060</v>
      </c>
      <c r="AA20" s="44">
        <v>2625952</v>
      </c>
      <c r="AB20" s="43">
        <f t="shared" si="8"/>
        <v>14024012</v>
      </c>
      <c r="AC20" s="46">
        <v>12481370.7</v>
      </c>
      <c r="AD20" s="47">
        <v>9443397</v>
      </c>
      <c r="AE20" s="48">
        <v>2851905.9</v>
      </c>
      <c r="AF20" s="44">
        <f>AC20-AD20-AE20</f>
        <v>186067.79999999935</v>
      </c>
      <c r="AG20" s="48">
        <f t="shared" si="9"/>
        <v>12481370.7</v>
      </c>
      <c r="AH20" s="44">
        <f t="shared" si="11"/>
        <v>595820</v>
      </c>
      <c r="AI20" s="43">
        <v>4805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1"/>
    </row>
    <row r="21" spans="1:117" s="78" customFormat="1" ht="30" customHeight="1">
      <c r="A21" s="129" t="s">
        <v>22</v>
      </c>
      <c r="B21" s="130"/>
      <c r="C21" s="37">
        <f t="shared" si="1"/>
        <v>182</v>
      </c>
      <c r="D21" s="75" t="s">
        <v>29</v>
      </c>
      <c r="E21" s="53">
        <f t="shared" si="2"/>
        <v>9.285714285714286</v>
      </c>
      <c r="F21" s="51">
        <v>130</v>
      </c>
      <c r="G21" s="39"/>
      <c r="H21" s="38">
        <v>71899</v>
      </c>
      <c r="I21" s="54">
        <f t="shared" si="3"/>
        <v>9346870</v>
      </c>
      <c r="J21" s="39">
        <v>1.0176</v>
      </c>
      <c r="K21" s="39">
        <f t="shared" si="4"/>
        <v>9511374.912</v>
      </c>
      <c r="L21" s="55"/>
      <c r="M21" s="38">
        <v>88.952</v>
      </c>
      <c r="N21" s="56"/>
      <c r="O21" s="57"/>
      <c r="P21" s="51">
        <v>42</v>
      </c>
      <c r="Q21" s="38">
        <v>175340</v>
      </c>
      <c r="R21" s="56">
        <f t="shared" si="5"/>
        <v>7364280</v>
      </c>
      <c r="S21" s="51">
        <v>10</v>
      </c>
      <c r="T21" s="39">
        <v>71889</v>
      </c>
      <c r="U21" s="39"/>
      <c r="V21" s="54">
        <f t="shared" si="6"/>
        <v>718890</v>
      </c>
      <c r="W21" s="43">
        <f t="shared" si="7"/>
        <v>17594544.912</v>
      </c>
      <c r="X21" s="131" t="s">
        <v>22</v>
      </c>
      <c r="Y21" s="132"/>
      <c r="Z21" s="43">
        <f t="shared" si="10"/>
        <v>17594554.912</v>
      </c>
      <c r="AA21" s="44">
        <v>4840220</v>
      </c>
      <c r="AB21" s="43">
        <f>Z21+AA21</f>
        <v>22434774.912</v>
      </c>
      <c r="AC21" s="46">
        <v>19966941.6</v>
      </c>
      <c r="AD21" s="47">
        <v>16178040.6</v>
      </c>
      <c r="AE21" s="48">
        <v>4885768.3</v>
      </c>
      <c r="AF21" s="44">
        <v>-1096867.3</v>
      </c>
      <c r="AG21" s="48">
        <f t="shared" si="9"/>
        <v>19966941.599999998</v>
      </c>
      <c r="AH21" s="44">
        <f t="shared" si="11"/>
        <v>874510</v>
      </c>
      <c r="AI21" s="43">
        <v>4805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7"/>
    </row>
    <row r="22" spans="1:117" s="81" customFormat="1" ht="35.25" customHeight="1">
      <c r="A22" s="51" t="s">
        <v>13</v>
      </c>
      <c r="B22" s="54"/>
      <c r="C22" s="37">
        <f t="shared" si="1"/>
        <v>73</v>
      </c>
      <c r="D22" s="53">
        <v>6</v>
      </c>
      <c r="E22" s="53">
        <f t="shared" si="2"/>
        <v>12.166666666666666</v>
      </c>
      <c r="F22" s="51">
        <v>73</v>
      </c>
      <c r="G22" s="39"/>
      <c r="H22" s="39">
        <v>78096</v>
      </c>
      <c r="I22" s="54">
        <f>F22*H22</f>
        <v>5701008</v>
      </c>
      <c r="J22" s="39">
        <v>1.37</v>
      </c>
      <c r="K22" s="39">
        <f t="shared" si="4"/>
        <v>7810380.960000001</v>
      </c>
      <c r="L22" s="55"/>
      <c r="M22" s="39">
        <v>97.366</v>
      </c>
      <c r="N22" s="56">
        <f>M22*L22</f>
        <v>0</v>
      </c>
      <c r="O22" s="57"/>
      <c r="P22" s="51"/>
      <c r="Q22" s="39">
        <v>160.127</v>
      </c>
      <c r="R22" s="56">
        <f t="shared" si="5"/>
        <v>0</v>
      </c>
      <c r="S22" s="51"/>
      <c r="T22" s="39">
        <v>0</v>
      </c>
      <c r="U22" s="39"/>
      <c r="V22" s="54">
        <f t="shared" si="6"/>
        <v>0</v>
      </c>
      <c r="W22" s="43">
        <f t="shared" si="7"/>
        <v>7810380.960000001</v>
      </c>
      <c r="X22" s="51" t="s">
        <v>13</v>
      </c>
      <c r="Y22" s="54"/>
      <c r="Z22" s="43">
        <f t="shared" si="10"/>
        <v>7810380.960000001</v>
      </c>
      <c r="AA22" s="44">
        <v>2383523</v>
      </c>
      <c r="AB22" s="43">
        <f t="shared" si="8"/>
        <v>10193903.96</v>
      </c>
      <c r="AC22" s="46">
        <v>9072574.5</v>
      </c>
      <c r="AD22" s="47">
        <v>6853925.4</v>
      </c>
      <c r="AE22" s="48">
        <v>2069885.5</v>
      </c>
      <c r="AF22" s="44">
        <f>AC22-AD22-AE22</f>
        <v>148763.59999999963</v>
      </c>
      <c r="AG22" s="48">
        <f t="shared" si="9"/>
        <v>9072574.5</v>
      </c>
      <c r="AH22" s="44">
        <f t="shared" si="11"/>
        <v>350765</v>
      </c>
      <c r="AI22" s="43">
        <v>4805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80"/>
    </row>
    <row r="23" spans="1:117" s="22" customFormat="1" ht="31.5" customHeight="1">
      <c r="A23" s="51" t="s">
        <v>14</v>
      </c>
      <c r="B23" s="54"/>
      <c r="C23" s="37">
        <f t="shared" si="1"/>
        <v>25</v>
      </c>
      <c r="D23" s="53">
        <v>2</v>
      </c>
      <c r="E23" s="53">
        <f t="shared" si="2"/>
        <v>12.5</v>
      </c>
      <c r="F23" s="51">
        <v>25</v>
      </c>
      <c r="G23" s="39"/>
      <c r="H23" s="39">
        <v>78096</v>
      </c>
      <c r="I23" s="52">
        <f>F23*H23</f>
        <v>1952400</v>
      </c>
      <c r="J23" s="39">
        <v>1.32</v>
      </c>
      <c r="K23" s="39">
        <f t="shared" si="4"/>
        <v>2577168</v>
      </c>
      <c r="L23" s="63"/>
      <c r="M23" s="39">
        <v>97.366</v>
      </c>
      <c r="N23" s="56">
        <f>M23*L23</f>
        <v>0</v>
      </c>
      <c r="O23" s="57"/>
      <c r="P23" s="51"/>
      <c r="Q23" s="39">
        <v>160.127</v>
      </c>
      <c r="R23" s="56">
        <f t="shared" si="5"/>
        <v>0</v>
      </c>
      <c r="S23" s="51"/>
      <c r="T23" s="39">
        <v>0</v>
      </c>
      <c r="U23" s="39"/>
      <c r="V23" s="54">
        <f t="shared" si="6"/>
        <v>0</v>
      </c>
      <c r="W23" s="43">
        <f t="shared" si="7"/>
        <v>2577168</v>
      </c>
      <c r="X23" s="51" t="s">
        <v>14</v>
      </c>
      <c r="Y23" s="54"/>
      <c r="Z23" s="43">
        <f t="shared" si="10"/>
        <v>2577168</v>
      </c>
      <c r="AA23" s="44">
        <v>775825</v>
      </c>
      <c r="AB23" s="43">
        <f t="shared" si="8"/>
        <v>3352993</v>
      </c>
      <c r="AC23" s="46">
        <v>2984163.8</v>
      </c>
      <c r="AD23" s="47">
        <v>2247613.2</v>
      </c>
      <c r="AE23" s="48">
        <v>678779.2</v>
      </c>
      <c r="AF23" s="44">
        <f>AC23-AD23-AE23</f>
        <v>57771.399999999674</v>
      </c>
      <c r="AG23" s="48">
        <f t="shared" si="9"/>
        <v>2984163.8</v>
      </c>
      <c r="AH23" s="44">
        <f t="shared" si="11"/>
        <v>120125</v>
      </c>
      <c r="AI23" s="43">
        <v>4805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1"/>
    </row>
    <row r="24" spans="1:117" s="22" customFormat="1" ht="31.5" customHeight="1">
      <c r="A24" s="61" t="s">
        <v>17</v>
      </c>
      <c r="B24" s="54"/>
      <c r="C24" s="37">
        <f t="shared" si="1"/>
        <v>12</v>
      </c>
      <c r="D24" s="53">
        <v>1</v>
      </c>
      <c r="E24" s="53">
        <v>12</v>
      </c>
      <c r="F24" s="51">
        <v>12</v>
      </c>
      <c r="G24" s="39"/>
      <c r="H24" s="39">
        <v>78096</v>
      </c>
      <c r="I24" s="54">
        <f>F24*H24</f>
        <v>937152</v>
      </c>
      <c r="J24" s="39">
        <v>1.2</v>
      </c>
      <c r="K24" s="39">
        <f>J24*I24</f>
        <v>1124582.4</v>
      </c>
      <c r="L24" s="55"/>
      <c r="M24" s="39">
        <v>97.366</v>
      </c>
      <c r="N24" s="56">
        <f>M24*L24</f>
        <v>0</v>
      </c>
      <c r="O24" s="57"/>
      <c r="P24" s="51"/>
      <c r="Q24" s="39">
        <v>160.127</v>
      </c>
      <c r="R24" s="56">
        <f t="shared" si="5"/>
        <v>0</v>
      </c>
      <c r="S24" s="51"/>
      <c r="T24" s="39">
        <v>0</v>
      </c>
      <c r="U24" s="39"/>
      <c r="V24" s="54">
        <f t="shared" si="6"/>
        <v>0</v>
      </c>
      <c r="W24" s="43">
        <f t="shared" si="7"/>
        <v>1124582.4</v>
      </c>
      <c r="X24" s="61" t="s">
        <v>17</v>
      </c>
      <c r="Y24" s="54"/>
      <c r="Z24" s="43">
        <f t="shared" si="10"/>
        <v>1124582.4</v>
      </c>
      <c r="AA24" s="44">
        <v>608562</v>
      </c>
      <c r="AB24" s="43">
        <f t="shared" si="8"/>
        <v>1733144.4</v>
      </c>
      <c r="AC24" s="46">
        <v>1542498.5</v>
      </c>
      <c r="AD24" s="47">
        <v>1158755.4</v>
      </c>
      <c r="AE24" s="48">
        <v>349944.1</v>
      </c>
      <c r="AF24" s="44">
        <f>AC24-AD24-AE24</f>
        <v>33799.00000000012</v>
      </c>
      <c r="AG24" s="48">
        <f t="shared" si="9"/>
        <v>1542498.5</v>
      </c>
      <c r="AH24" s="44">
        <f t="shared" si="11"/>
        <v>57660</v>
      </c>
      <c r="AI24" s="43">
        <v>4805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1"/>
    </row>
    <row r="25" spans="1:117" s="92" customFormat="1" ht="31.5" customHeight="1" thickBot="1">
      <c r="A25" s="67" t="s">
        <v>20</v>
      </c>
      <c r="B25" s="68"/>
      <c r="C25" s="82">
        <f t="shared" si="1"/>
        <v>9</v>
      </c>
      <c r="D25" s="69">
        <v>1</v>
      </c>
      <c r="E25" s="69">
        <v>9</v>
      </c>
      <c r="F25" s="67">
        <v>9</v>
      </c>
      <c r="G25" s="70"/>
      <c r="H25" s="70">
        <v>78096</v>
      </c>
      <c r="I25" s="71">
        <f>F25*H25</f>
        <v>702864</v>
      </c>
      <c r="J25" s="39">
        <v>1.5</v>
      </c>
      <c r="K25" s="39">
        <f>J25*I25</f>
        <v>1054296</v>
      </c>
      <c r="L25" s="83"/>
      <c r="M25" s="70">
        <v>97.366</v>
      </c>
      <c r="N25" s="84">
        <f>M25*L25</f>
        <v>0</v>
      </c>
      <c r="O25" s="85"/>
      <c r="P25" s="67"/>
      <c r="Q25" s="70">
        <v>160.127</v>
      </c>
      <c r="R25" s="84">
        <f t="shared" si="5"/>
        <v>0</v>
      </c>
      <c r="S25" s="67"/>
      <c r="T25" s="70">
        <v>0</v>
      </c>
      <c r="U25" s="70"/>
      <c r="V25" s="71">
        <f t="shared" si="6"/>
        <v>0</v>
      </c>
      <c r="W25" s="86">
        <f t="shared" si="7"/>
        <v>1054296</v>
      </c>
      <c r="X25" s="67" t="s">
        <v>20</v>
      </c>
      <c r="Y25" s="68"/>
      <c r="Z25" s="86">
        <f t="shared" si="10"/>
        <v>1054296</v>
      </c>
      <c r="AA25" s="87">
        <v>612981</v>
      </c>
      <c r="AB25" s="86">
        <f>Z25+AA25</f>
        <v>1667277</v>
      </c>
      <c r="AC25" s="88">
        <v>1483876.5</v>
      </c>
      <c r="AD25" s="89">
        <v>1123746.6</v>
      </c>
      <c r="AE25" s="90">
        <v>339371.5</v>
      </c>
      <c r="AF25" s="44">
        <f>AC25-AD25-AE25</f>
        <v>20758.399999999907</v>
      </c>
      <c r="AG25" s="90">
        <f t="shared" si="9"/>
        <v>1483876.5</v>
      </c>
      <c r="AH25" s="44">
        <f t="shared" si="11"/>
        <v>43245</v>
      </c>
      <c r="AI25" s="43">
        <v>4805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91"/>
    </row>
    <row r="26" spans="1:117" s="102" customFormat="1" ht="31.5" customHeight="1" thickBot="1">
      <c r="A26" s="133" t="s">
        <v>2</v>
      </c>
      <c r="B26" s="134"/>
      <c r="C26" s="93">
        <f t="shared" si="1"/>
        <v>1510</v>
      </c>
      <c r="D26" s="93">
        <f>D27+D28</f>
        <v>90</v>
      </c>
      <c r="E26" s="93">
        <f>C26/D26</f>
        <v>16.77777777777778</v>
      </c>
      <c r="F26" s="93">
        <f>F27+F28</f>
        <v>1329</v>
      </c>
      <c r="G26" s="94"/>
      <c r="H26" s="94"/>
      <c r="I26" s="95">
        <f>I27+I28</f>
        <v>96601064</v>
      </c>
      <c r="J26" s="39"/>
      <c r="K26" s="39">
        <f>K27+K28</f>
        <v>100921860.17199999</v>
      </c>
      <c r="L26" s="96">
        <f>L27+L28</f>
        <v>0</v>
      </c>
      <c r="M26" s="94"/>
      <c r="N26" s="93">
        <f>N27+N28</f>
        <v>0</v>
      </c>
      <c r="O26" s="94"/>
      <c r="P26" s="93">
        <f>P27+P28</f>
        <v>171</v>
      </c>
      <c r="Q26" s="94"/>
      <c r="R26" s="93">
        <f>R27+R28</f>
        <v>29983140</v>
      </c>
      <c r="S26" s="93">
        <f>S27+S28</f>
        <v>10</v>
      </c>
      <c r="T26" s="94"/>
      <c r="U26" s="94"/>
      <c r="V26" s="93">
        <f>V27+V28</f>
        <v>718890</v>
      </c>
      <c r="W26" s="93">
        <f>W27+W28</f>
        <v>131658334.472</v>
      </c>
      <c r="X26" s="95"/>
      <c r="Y26" s="97"/>
      <c r="Z26" s="93">
        <f>Z27+Z28</f>
        <v>131658344.472</v>
      </c>
      <c r="AA26" s="93">
        <f aca="true" t="shared" si="12" ref="AA26:AH26">AA27+AA28</f>
        <v>21734923</v>
      </c>
      <c r="AB26" s="93">
        <f t="shared" si="12"/>
        <v>153393267.472</v>
      </c>
      <c r="AC26" s="98">
        <f>AC27+AC28</f>
        <v>136520000</v>
      </c>
      <c r="AD26" s="93">
        <f t="shared" si="12"/>
        <v>104443018.79999998</v>
      </c>
      <c r="AE26" s="99">
        <f t="shared" si="12"/>
        <v>31541791.9</v>
      </c>
      <c r="AF26" s="93">
        <f t="shared" si="12"/>
        <v>535189.2999999971</v>
      </c>
      <c r="AG26" s="99">
        <f t="shared" si="12"/>
        <v>136520000</v>
      </c>
      <c r="AH26" s="95">
        <f t="shared" si="12"/>
        <v>6788392</v>
      </c>
      <c r="AI26" s="93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1"/>
    </row>
    <row r="27" spans="1:117" s="110" customFormat="1" ht="31.5" customHeight="1" thickBot="1">
      <c r="A27" s="103" t="s">
        <v>26</v>
      </c>
      <c r="B27" s="104"/>
      <c r="C27" s="37">
        <f t="shared" si="1"/>
        <v>1341</v>
      </c>
      <c r="D27" s="37">
        <f>D8+D9+D10+D13+D15+D17+D18+D19+D20+D21</f>
        <v>76</v>
      </c>
      <c r="E27" s="93">
        <f>C27/D27</f>
        <v>17.644736842105264</v>
      </c>
      <c r="F27" s="37">
        <f>F8+F9+F10+F13+F15+F17+F18+F19+F20+F21</f>
        <v>1160</v>
      </c>
      <c r="G27" s="42"/>
      <c r="H27" s="42"/>
      <c r="I27" s="105">
        <f>I8+I9+I10+I13+I15+I17+I18+I19+I20+I21</f>
        <v>83402840</v>
      </c>
      <c r="J27" s="39"/>
      <c r="K27" s="39">
        <f>K8+K9+K10+K13+K15+K17+K18+K19+K20+K21</f>
        <v>82579452.652</v>
      </c>
      <c r="L27" s="106">
        <f>L8+L9+L10+L13+L15+L17+L18+L19+L20+L21</f>
        <v>0</v>
      </c>
      <c r="M27" s="42"/>
      <c r="N27" s="37">
        <f>N8+N9+N10+N13+N15+N17+N18+N19+N20+N21</f>
        <v>0</v>
      </c>
      <c r="O27" s="42"/>
      <c r="P27" s="37">
        <f>P8+P9+P10+P13+P15+P17+P18+P19+P20+P21</f>
        <v>171</v>
      </c>
      <c r="Q27" s="42"/>
      <c r="R27" s="37">
        <f>R8+R9+R10+R13+R15+R17+R18+R19+R20+R21</f>
        <v>29983140</v>
      </c>
      <c r="S27" s="37">
        <f>S8+S9+S10+S13+S15+S17+S18+S19+S20+S21</f>
        <v>10</v>
      </c>
      <c r="T27" s="42"/>
      <c r="U27" s="42"/>
      <c r="V27" s="37">
        <f>V8+V9+V10+V13+V15+V17+V18+V19+V20+V21</f>
        <v>718890</v>
      </c>
      <c r="W27" s="37">
        <f>W8+W9+W10+W13+W15+W17+W18+W19+W20+W21</f>
        <v>113315926.952</v>
      </c>
      <c r="X27" s="105"/>
      <c r="Y27" s="107"/>
      <c r="Z27" s="37">
        <f aca="true" t="shared" si="13" ref="Z27:AH27">Z8+Z9+Z10+Z13+Z15+Z17+Z18+Z19+Z20+Z21</f>
        <v>119091917.112</v>
      </c>
      <c r="AA27" s="37">
        <f t="shared" si="13"/>
        <v>17354032</v>
      </c>
      <c r="AB27" s="37">
        <f t="shared" si="13"/>
        <v>136445949.112</v>
      </c>
      <c r="AC27" s="108">
        <f>AC8+AC9+AC10+AC13+AC15+AC17+AC18+AC19+AC20+AC21</f>
        <v>121436886.69999999</v>
      </c>
      <c r="AD27" s="37">
        <f t="shared" si="13"/>
        <v>93058978.19999999</v>
      </c>
      <c r="AE27" s="37">
        <f t="shared" si="13"/>
        <v>28103811.599999998</v>
      </c>
      <c r="AF27" s="37">
        <f t="shared" si="13"/>
        <v>274096.8999999978</v>
      </c>
      <c r="AG27" s="43">
        <f>AG8+AG9+AG10+AG13+AG15+AG17+AG18+AG19+AG20+AG21</f>
        <v>121436886.69999999</v>
      </c>
      <c r="AH27" s="105">
        <f t="shared" si="13"/>
        <v>6216597</v>
      </c>
      <c r="AI27" s="37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9"/>
    </row>
    <row r="28" spans="1:117" s="121" customFormat="1" ht="31.5" customHeight="1" thickBot="1">
      <c r="A28" s="111" t="s">
        <v>27</v>
      </c>
      <c r="B28" s="112"/>
      <c r="C28" s="113">
        <f t="shared" si="1"/>
        <v>169</v>
      </c>
      <c r="D28" s="113">
        <f>D11+D14+D16+D22+D23+D24+D25+D12</f>
        <v>14</v>
      </c>
      <c r="E28" s="93">
        <f>C28/D28</f>
        <v>12.071428571428571</v>
      </c>
      <c r="F28" s="113">
        <f>F11+F14+F16+F22+F23+F24+F25+F12</f>
        <v>169</v>
      </c>
      <c r="G28" s="114"/>
      <c r="H28" s="114"/>
      <c r="I28" s="115">
        <f>I11+I14+I16+I22+I23+I24+I25+I12</f>
        <v>13198224</v>
      </c>
      <c r="J28" s="39"/>
      <c r="K28" s="39">
        <f>K11+K14+K16+K22+K23+K24+K25+K12</f>
        <v>18342407.520000003</v>
      </c>
      <c r="L28" s="116">
        <f>L11+L14+L16+L22+L23+L24+L25+L12</f>
        <v>0</v>
      </c>
      <c r="M28" s="114"/>
      <c r="N28" s="113">
        <f>N11+N14+N16+N22+N23+N24+N25+N12</f>
        <v>0</v>
      </c>
      <c r="O28" s="114"/>
      <c r="P28" s="113">
        <f>P11+P14+P16+P22+P23+P24+P25+P12</f>
        <v>0</v>
      </c>
      <c r="Q28" s="114"/>
      <c r="R28" s="113">
        <f>R11+R14+R16+R22+R23+R24+R25+R12</f>
        <v>0</v>
      </c>
      <c r="S28" s="113">
        <f>S11+S14+S16+S22+S23+S24+S25+S12</f>
        <v>0</v>
      </c>
      <c r="T28" s="114"/>
      <c r="U28" s="114"/>
      <c r="V28" s="113">
        <f>V11+V14+V16+V22+V23+V24+V25+V12</f>
        <v>0</v>
      </c>
      <c r="W28" s="113">
        <f>W11+W14+W16+W22+W23+W24+W25+W12</f>
        <v>18342407.520000003</v>
      </c>
      <c r="X28" s="115"/>
      <c r="Y28" s="117"/>
      <c r="Z28" s="113">
        <f aca="true" t="shared" si="14" ref="Z28:AI28">Z11+Z14+Z16+Z22+Z23+Z24+Z25+Z12</f>
        <v>12566427.360000001</v>
      </c>
      <c r="AA28" s="113">
        <f t="shared" si="14"/>
        <v>4380891</v>
      </c>
      <c r="AB28" s="113">
        <f t="shared" si="14"/>
        <v>16947318.36</v>
      </c>
      <c r="AC28" s="118">
        <f>AC11+AC14+AC16+AC22+AC23+AC24+AC25+AC12</f>
        <v>15083113.3</v>
      </c>
      <c r="AD28" s="113">
        <f t="shared" si="14"/>
        <v>11384040.600000001</v>
      </c>
      <c r="AE28" s="113">
        <f t="shared" si="14"/>
        <v>3437980.3000000003</v>
      </c>
      <c r="AF28" s="113">
        <f t="shared" si="14"/>
        <v>261092.39999999932</v>
      </c>
      <c r="AG28" s="119">
        <f>AG11+AG14+AG16+AG22+AG23+AG24+AG25+AG12</f>
        <v>15083113.3</v>
      </c>
      <c r="AH28" s="115">
        <f t="shared" si="14"/>
        <v>571795</v>
      </c>
      <c r="AI28" s="113">
        <f t="shared" si="14"/>
        <v>19220</v>
      </c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20"/>
    </row>
  </sheetData>
  <sheetProtection/>
  <mergeCells count="34">
    <mergeCell ref="T1:W1"/>
    <mergeCell ref="T2:W2"/>
    <mergeCell ref="T3:W3"/>
    <mergeCell ref="A4:W4"/>
    <mergeCell ref="B5:V5"/>
    <mergeCell ref="A6:B7"/>
    <mergeCell ref="C6:C7"/>
    <mergeCell ref="D6:D7"/>
    <mergeCell ref="E6:E7"/>
    <mergeCell ref="F6:I6"/>
    <mergeCell ref="AE6:AE7"/>
    <mergeCell ref="AF6:AF7"/>
    <mergeCell ref="J6:K7"/>
    <mergeCell ref="L6:N6"/>
    <mergeCell ref="P6:R6"/>
    <mergeCell ref="S6:V6"/>
    <mergeCell ref="X6:Y7"/>
    <mergeCell ref="Z6:Z7"/>
    <mergeCell ref="AG6:AG7"/>
    <mergeCell ref="AH6:AH7"/>
    <mergeCell ref="X8:Y8"/>
    <mergeCell ref="X9:Y9"/>
    <mergeCell ref="X10:Y10"/>
    <mergeCell ref="X13:Y13"/>
    <mergeCell ref="AA6:AA7"/>
    <mergeCell ref="AB6:AB7"/>
    <mergeCell ref="AC6:AC7"/>
    <mergeCell ref="AD6:AD7"/>
    <mergeCell ref="X15:Y15"/>
    <mergeCell ref="X17:Y17"/>
    <mergeCell ref="X18:Y18"/>
    <mergeCell ref="A21:B21"/>
    <mergeCell ref="X21:Y21"/>
    <mergeCell ref="A26:B26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7" r:id="rId1"/>
  <colBreaks count="2" manualBreakCount="2">
    <brk id="23" max="65535" man="1"/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M149"/>
  <sheetViews>
    <sheetView view="pageBreakPreview" zoomScale="90" zoomScaleSheetLayoutView="90" zoomScalePageLayoutView="0" workbookViewId="0" topLeftCell="A1">
      <selection activeCell="H2" sqref="H2"/>
    </sheetView>
  </sheetViews>
  <sheetFormatPr defaultColWidth="9.00390625" defaultRowHeight="12.75"/>
  <cols>
    <col min="1" max="1" width="13.625" style="0" customWidth="1"/>
    <col min="2" max="2" width="14.25390625" style="0" customWidth="1"/>
    <col min="3" max="3" width="9.375" style="0" customWidth="1"/>
    <col min="4" max="4" width="10.00390625" style="0" customWidth="1"/>
    <col min="5" max="5" width="10.125" style="0" customWidth="1"/>
    <col min="6" max="6" width="10.75390625" style="0" customWidth="1"/>
    <col min="7" max="7" width="13.125" style="0" hidden="1" customWidth="1"/>
    <col min="8" max="8" width="10.75390625" style="0" customWidth="1"/>
    <col min="9" max="9" width="15.625" style="0" customWidth="1"/>
    <col min="10" max="10" width="11.25390625" style="0" customWidth="1"/>
    <col min="11" max="11" width="15.125" style="0" customWidth="1"/>
    <col min="12" max="12" width="2.75390625" style="0" customWidth="1"/>
    <col min="13" max="13" width="10.75390625" style="0" customWidth="1"/>
    <col min="14" max="14" width="7.875" style="0" customWidth="1"/>
    <col min="15" max="15" width="17.25390625" style="0" hidden="1" customWidth="1"/>
    <col min="16" max="16" width="7.625" style="0" customWidth="1"/>
    <col min="17" max="18" width="13.25390625" style="0" customWidth="1"/>
    <col min="19" max="19" width="6.25390625" style="0" customWidth="1"/>
    <col min="20" max="20" width="12.75390625" style="0" customWidth="1"/>
    <col min="21" max="21" width="5.25390625" style="0" hidden="1" customWidth="1"/>
    <col min="22" max="22" width="13.25390625" style="0" customWidth="1"/>
    <col min="23" max="23" width="19.25390625" style="3" customWidth="1"/>
    <col min="24" max="24" width="23.75390625" style="1" customWidth="1"/>
    <col min="25" max="25" width="10.125" style="1" customWidth="1"/>
    <col min="26" max="26" width="19.00390625" style="1" customWidth="1"/>
    <col min="27" max="27" width="17.375" style="1" customWidth="1"/>
    <col min="28" max="28" width="19.125" style="1" customWidth="1"/>
    <col min="29" max="29" width="17.875" style="2" customWidth="1"/>
    <col min="30" max="30" width="19.25390625" style="2" customWidth="1"/>
    <col min="31" max="31" width="19.125" style="2" customWidth="1"/>
    <col min="32" max="32" width="18.00390625" style="2" customWidth="1"/>
    <col min="33" max="33" width="18.75390625" style="1" customWidth="1"/>
    <col min="34" max="34" width="18.125" style="1" customWidth="1"/>
    <col min="35" max="35" width="12.25390625" style="1" customWidth="1"/>
    <col min="36" max="116" width="8.875" style="1" customWidth="1"/>
  </cols>
  <sheetData>
    <row r="1" spans="20:116" s="4" customFormat="1" ht="15.75">
      <c r="T1" s="161" t="s">
        <v>40</v>
      </c>
      <c r="U1" s="161"/>
      <c r="V1" s="161"/>
      <c r="W1" s="162"/>
      <c r="X1" s="122"/>
      <c r="Y1" s="122"/>
      <c r="Z1" s="122"/>
      <c r="AA1" s="122"/>
      <c r="AB1" s="122"/>
      <c r="AC1" s="13"/>
      <c r="AD1" s="13"/>
      <c r="AE1" s="13"/>
      <c r="AF1" s="13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</row>
    <row r="2" spans="20:116" s="4" customFormat="1" ht="15.75">
      <c r="T2" s="161" t="s">
        <v>38</v>
      </c>
      <c r="U2" s="161"/>
      <c r="V2" s="161"/>
      <c r="W2" s="162"/>
      <c r="X2" s="122"/>
      <c r="Y2" s="122"/>
      <c r="Z2" s="122"/>
      <c r="AA2" s="122"/>
      <c r="AB2" s="122"/>
      <c r="AC2" s="13"/>
      <c r="AD2" s="13"/>
      <c r="AE2" s="13"/>
      <c r="AF2" s="13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</row>
    <row r="3" spans="20:116" s="4" customFormat="1" ht="15.75">
      <c r="T3" s="161" t="s">
        <v>39</v>
      </c>
      <c r="U3" s="161"/>
      <c r="V3" s="161"/>
      <c r="W3" s="162"/>
      <c r="X3" s="122"/>
      <c r="Y3" s="122"/>
      <c r="Z3" s="122"/>
      <c r="AA3" s="122"/>
      <c r="AB3" s="122"/>
      <c r="AC3" s="13"/>
      <c r="AD3" s="13"/>
      <c r="AE3" s="13"/>
      <c r="AF3" s="13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</row>
    <row r="4" spans="1:116" s="4" customFormat="1" ht="34.5" customHeight="1" thickBot="1">
      <c r="A4" s="163" t="s">
        <v>43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122"/>
      <c r="Y4" s="122"/>
      <c r="Z4" s="122"/>
      <c r="AA4" s="122"/>
      <c r="AB4" s="122"/>
      <c r="AC4" s="13"/>
      <c r="AD4" s="13"/>
      <c r="AE4" s="13"/>
      <c r="AF4" s="13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</row>
    <row r="5" spans="1:117" s="15" customFormat="1" ht="38.25" customHeight="1" thickBot="1">
      <c r="A5" s="5"/>
      <c r="B5" s="165" t="s">
        <v>37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7"/>
      <c r="W5" s="8"/>
      <c r="X5" s="7"/>
      <c r="Y5" s="7"/>
      <c r="Z5" s="9"/>
      <c r="AA5" s="9"/>
      <c r="AB5" s="9"/>
      <c r="AC5" s="10"/>
      <c r="AD5" s="10"/>
      <c r="AE5" s="6"/>
      <c r="AF5" s="7"/>
      <c r="AG5" s="11"/>
      <c r="AH5" s="11"/>
      <c r="AI5" s="11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4"/>
    </row>
    <row r="6" spans="1:117" s="22" customFormat="1" ht="42" customHeight="1">
      <c r="A6" s="155" t="s">
        <v>1</v>
      </c>
      <c r="B6" s="168"/>
      <c r="C6" s="170" t="s">
        <v>33</v>
      </c>
      <c r="D6" s="172" t="s">
        <v>34</v>
      </c>
      <c r="E6" s="172" t="s">
        <v>35</v>
      </c>
      <c r="F6" s="152" t="s">
        <v>24</v>
      </c>
      <c r="G6" s="153"/>
      <c r="H6" s="153"/>
      <c r="I6" s="154"/>
      <c r="J6" s="148" t="s">
        <v>28</v>
      </c>
      <c r="K6" s="149"/>
      <c r="L6" s="152" t="s">
        <v>32</v>
      </c>
      <c r="M6" s="153"/>
      <c r="N6" s="154"/>
      <c r="O6" s="17"/>
      <c r="P6" s="152" t="s">
        <v>36</v>
      </c>
      <c r="Q6" s="153"/>
      <c r="R6" s="154"/>
      <c r="S6" s="152" t="s">
        <v>25</v>
      </c>
      <c r="T6" s="153"/>
      <c r="U6" s="153"/>
      <c r="V6" s="154"/>
      <c r="W6" s="18"/>
      <c r="X6" s="155" t="s">
        <v>1</v>
      </c>
      <c r="Y6" s="156"/>
      <c r="Z6" s="159" t="s">
        <v>0</v>
      </c>
      <c r="AA6" s="140" t="s">
        <v>30</v>
      </c>
      <c r="AB6" s="140"/>
      <c r="AC6" s="142">
        <v>0.89</v>
      </c>
      <c r="AD6" s="144">
        <v>211</v>
      </c>
      <c r="AE6" s="146">
        <v>213</v>
      </c>
      <c r="AF6" s="135" t="s">
        <v>31</v>
      </c>
      <c r="AG6" s="135" t="s">
        <v>0</v>
      </c>
      <c r="AH6" s="172"/>
      <c r="AI6" s="19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1"/>
    </row>
    <row r="7" spans="1:117" s="34" customFormat="1" ht="42" customHeight="1" thickBot="1">
      <c r="A7" s="157"/>
      <c r="B7" s="169"/>
      <c r="C7" s="171"/>
      <c r="D7" s="173"/>
      <c r="E7" s="173"/>
      <c r="F7" s="24" t="s">
        <v>23</v>
      </c>
      <c r="G7" s="25"/>
      <c r="H7" s="25" t="s">
        <v>21</v>
      </c>
      <c r="I7" s="26" t="s">
        <v>15</v>
      </c>
      <c r="J7" s="150"/>
      <c r="K7" s="151"/>
      <c r="L7" s="27" t="s">
        <v>23</v>
      </c>
      <c r="M7" s="25" t="s">
        <v>21</v>
      </c>
      <c r="N7" s="28" t="s">
        <v>15</v>
      </c>
      <c r="O7" s="29"/>
      <c r="P7" s="27" t="s">
        <v>23</v>
      </c>
      <c r="Q7" s="25" t="s">
        <v>21</v>
      </c>
      <c r="R7" s="28" t="s">
        <v>15</v>
      </c>
      <c r="S7" s="27" t="s">
        <v>23</v>
      </c>
      <c r="T7" s="25" t="s">
        <v>21</v>
      </c>
      <c r="U7" s="25"/>
      <c r="V7" s="30" t="s">
        <v>15</v>
      </c>
      <c r="W7" s="31"/>
      <c r="X7" s="157"/>
      <c r="Y7" s="158"/>
      <c r="Z7" s="160"/>
      <c r="AA7" s="141"/>
      <c r="AB7" s="141"/>
      <c r="AC7" s="143"/>
      <c r="AD7" s="145"/>
      <c r="AE7" s="147"/>
      <c r="AF7" s="136"/>
      <c r="AG7" s="136"/>
      <c r="AH7" s="141"/>
      <c r="AI7" s="32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33"/>
    </row>
    <row r="8" spans="1:117" s="50" customFormat="1" ht="37.5" customHeight="1">
      <c r="A8" s="35" t="s">
        <v>3</v>
      </c>
      <c r="B8" s="36"/>
      <c r="C8" s="37">
        <f>F8+L8+P8+S8</f>
        <v>44</v>
      </c>
      <c r="D8" s="37">
        <v>2</v>
      </c>
      <c r="E8" s="37">
        <f>F8/D8</f>
        <v>22</v>
      </c>
      <c r="F8" s="35">
        <v>44</v>
      </c>
      <c r="G8" s="38"/>
      <c r="H8" s="38">
        <v>71899</v>
      </c>
      <c r="I8" s="36">
        <f>F8*H8</f>
        <v>3163556</v>
      </c>
      <c r="J8" s="39">
        <v>1</v>
      </c>
      <c r="K8" s="39">
        <f>I8*J8</f>
        <v>3163556</v>
      </c>
      <c r="L8" s="40"/>
      <c r="M8" s="38">
        <v>96.176</v>
      </c>
      <c r="N8" s="41">
        <f aca="true" t="shared" si="0" ref="N8:N20">M8*L8</f>
        <v>0</v>
      </c>
      <c r="O8" s="42"/>
      <c r="P8" s="35"/>
      <c r="Q8" s="38">
        <v>144.975</v>
      </c>
      <c r="R8" s="41">
        <f>Q8*P8</f>
        <v>0</v>
      </c>
      <c r="S8" s="35"/>
      <c r="T8" s="38">
        <v>0</v>
      </c>
      <c r="U8" s="38"/>
      <c r="V8" s="36">
        <f>T8*S8</f>
        <v>0</v>
      </c>
      <c r="W8" s="43">
        <v>3198000.3</v>
      </c>
      <c r="X8" s="138" t="s">
        <v>3</v>
      </c>
      <c r="Y8" s="139"/>
      <c r="Z8" s="43">
        <f>L8+O8+S8+W8</f>
        <v>3198000.3</v>
      </c>
      <c r="AA8" s="44">
        <v>819688</v>
      </c>
      <c r="AB8" s="45">
        <f>Z8+AA8</f>
        <v>4017688.3</v>
      </c>
      <c r="AC8" s="46">
        <v>3575742.6</v>
      </c>
      <c r="AD8" s="47">
        <v>2702248.8</v>
      </c>
      <c r="AE8" s="48">
        <v>816079.1</v>
      </c>
      <c r="AF8" s="44">
        <f>AC8-AD8-AE8</f>
        <v>57414.7000000003</v>
      </c>
      <c r="AG8" s="48">
        <f>AD8+AE8+AF8</f>
        <v>3575742.6</v>
      </c>
      <c r="AH8" s="44">
        <f>AI8*C8</f>
        <v>198352</v>
      </c>
      <c r="AI8" s="44">
        <v>4508</v>
      </c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9"/>
    </row>
    <row r="9" spans="1:117" s="22" customFormat="1" ht="30" customHeight="1">
      <c r="A9" s="51" t="s">
        <v>4</v>
      </c>
      <c r="B9" s="52"/>
      <c r="C9" s="37">
        <f aca="true" t="shared" si="1" ref="C9:C28">F9+L9+P9+S9</f>
        <v>137</v>
      </c>
      <c r="D9" s="53">
        <v>6</v>
      </c>
      <c r="E9" s="53">
        <f aca="true" t="shared" si="2" ref="E9:E23">F9/D9</f>
        <v>20.333333333333332</v>
      </c>
      <c r="F9" s="51">
        <v>122</v>
      </c>
      <c r="G9" s="39"/>
      <c r="H9" s="38">
        <v>71899</v>
      </c>
      <c r="I9" s="54">
        <f aca="true" t="shared" si="3" ref="I9:I21">F9*H9</f>
        <v>8771678</v>
      </c>
      <c r="J9" s="39">
        <v>0.93</v>
      </c>
      <c r="K9" s="39">
        <f aca="true" t="shared" si="4" ref="K9:K23">I9*J9</f>
        <v>8157660.54</v>
      </c>
      <c r="L9" s="55"/>
      <c r="M9" s="38">
        <v>96176</v>
      </c>
      <c r="N9" s="56">
        <f t="shared" si="0"/>
        <v>0</v>
      </c>
      <c r="O9" s="57"/>
      <c r="P9" s="51">
        <v>15</v>
      </c>
      <c r="Q9" s="38">
        <v>175340</v>
      </c>
      <c r="R9" s="56">
        <f aca="true" t="shared" si="5" ref="R9:R25">Q9*P9</f>
        <v>2630100</v>
      </c>
      <c r="S9" s="51"/>
      <c r="T9" s="39">
        <v>0</v>
      </c>
      <c r="U9" s="39"/>
      <c r="V9" s="54">
        <f aca="true" t="shared" si="6" ref="V9:V25">T9*S9</f>
        <v>0</v>
      </c>
      <c r="W9" s="43">
        <f aca="true" t="shared" si="7" ref="W9:W25">K9+N9+R9+V9</f>
        <v>10787760.54</v>
      </c>
      <c r="X9" s="127" t="s">
        <v>4</v>
      </c>
      <c r="Y9" s="128"/>
      <c r="Z9" s="43">
        <f>L9+O9+S9+W9</f>
        <v>10787760.54</v>
      </c>
      <c r="AA9" s="44">
        <v>339743</v>
      </c>
      <c r="AB9" s="43">
        <f aca="true" t="shared" si="8" ref="AB9:AB24">Z9+AA9</f>
        <v>11127503.54</v>
      </c>
      <c r="AC9" s="46">
        <v>9903478.2</v>
      </c>
      <c r="AD9" s="47">
        <v>7350555.6</v>
      </c>
      <c r="AE9" s="48">
        <v>2219867.8</v>
      </c>
      <c r="AF9" s="44">
        <f>AC9-AD9-AE9</f>
        <v>333054.7999999998</v>
      </c>
      <c r="AG9" s="48">
        <f aca="true" t="shared" si="9" ref="AG9:AG25">AD9+AE9+AF9</f>
        <v>9903478.2</v>
      </c>
      <c r="AH9" s="44">
        <f>AI9*C9</f>
        <v>617596</v>
      </c>
      <c r="AI9" s="44">
        <v>4508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1"/>
    </row>
    <row r="10" spans="1:117" s="60" customFormat="1" ht="31.5" customHeight="1">
      <c r="A10" s="51" t="s">
        <v>5</v>
      </c>
      <c r="B10" s="52"/>
      <c r="C10" s="37">
        <f t="shared" si="1"/>
        <v>137</v>
      </c>
      <c r="D10" s="53">
        <v>7</v>
      </c>
      <c r="E10" s="53">
        <f t="shared" si="2"/>
        <v>17.428571428571427</v>
      </c>
      <c r="F10" s="51">
        <v>122</v>
      </c>
      <c r="G10" s="39"/>
      <c r="H10" s="38">
        <v>71899</v>
      </c>
      <c r="I10" s="54">
        <f t="shared" si="3"/>
        <v>8771678</v>
      </c>
      <c r="J10" s="39">
        <v>1</v>
      </c>
      <c r="K10" s="39">
        <f t="shared" si="4"/>
        <v>8771678</v>
      </c>
      <c r="L10" s="55"/>
      <c r="M10" s="38">
        <v>96176</v>
      </c>
      <c r="N10" s="56">
        <f t="shared" si="0"/>
        <v>0</v>
      </c>
      <c r="O10" s="57"/>
      <c r="P10" s="51">
        <v>15</v>
      </c>
      <c r="Q10" s="38">
        <v>175340</v>
      </c>
      <c r="R10" s="56">
        <f t="shared" si="5"/>
        <v>2630100</v>
      </c>
      <c r="S10" s="51"/>
      <c r="T10" s="39">
        <v>0</v>
      </c>
      <c r="U10" s="39"/>
      <c r="V10" s="54">
        <f t="shared" si="6"/>
        <v>0</v>
      </c>
      <c r="W10" s="43">
        <f t="shared" si="7"/>
        <v>11401778</v>
      </c>
      <c r="X10" s="127" t="s">
        <v>5</v>
      </c>
      <c r="Y10" s="128"/>
      <c r="Z10" s="43">
        <f>W10+W11+W12</f>
        <v>14469388.879999999</v>
      </c>
      <c r="AA10" s="44">
        <v>2039277</v>
      </c>
      <c r="AB10" s="43">
        <f t="shared" si="8"/>
        <v>16508665.879999999</v>
      </c>
      <c r="AC10" s="46">
        <v>14692712.6</v>
      </c>
      <c r="AD10" s="47">
        <v>11070965.4</v>
      </c>
      <c r="AE10" s="48">
        <v>3343431.6</v>
      </c>
      <c r="AF10" s="44">
        <f>AC10-AD10-AE10</f>
        <v>278315.59999999916</v>
      </c>
      <c r="AG10" s="48">
        <f>AD10+AE10+AF10</f>
        <v>14692712.6</v>
      </c>
      <c r="AH10" s="44">
        <f>AI10*C10</f>
        <v>617596</v>
      </c>
      <c r="AI10" s="44">
        <v>4508</v>
      </c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9"/>
    </row>
    <row r="11" spans="1:117" s="60" customFormat="1" ht="31.5" customHeight="1">
      <c r="A11" s="61" t="s">
        <v>18</v>
      </c>
      <c r="B11" s="52"/>
      <c r="C11" s="37">
        <f t="shared" si="1"/>
        <v>12</v>
      </c>
      <c r="D11" s="62">
        <v>1</v>
      </c>
      <c r="E11" s="53">
        <f>F11/D11</f>
        <v>12</v>
      </c>
      <c r="F11" s="51">
        <v>12</v>
      </c>
      <c r="G11" s="39"/>
      <c r="H11" s="39">
        <v>78096</v>
      </c>
      <c r="I11" s="54">
        <f t="shared" si="3"/>
        <v>937152</v>
      </c>
      <c r="J11" s="39">
        <v>1.43</v>
      </c>
      <c r="K11" s="39">
        <f>I11*J11</f>
        <v>1340127.3599999999</v>
      </c>
      <c r="L11" s="63"/>
      <c r="M11" s="38">
        <v>96.176</v>
      </c>
      <c r="N11" s="56">
        <f t="shared" si="0"/>
        <v>0</v>
      </c>
      <c r="O11" s="57"/>
      <c r="P11" s="51"/>
      <c r="Q11" s="39">
        <v>160.127</v>
      </c>
      <c r="R11" s="56">
        <f>Q11*P11</f>
        <v>0</v>
      </c>
      <c r="S11" s="51"/>
      <c r="T11" s="39">
        <v>0</v>
      </c>
      <c r="U11" s="39"/>
      <c r="V11" s="54">
        <f>T11*S11</f>
        <v>0</v>
      </c>
      <c r="W11" s="43">
        <f t="shared" si="7"/>
        <v>1340127.3599999999</v>
      </c>
      <c r="X11" s="61" t="s">
        <v>18</v>
      </c>
      <c r="Y11" s="52"/>
      <c r="Z11" s="43"/>
      <c r="AA11" s="44"/>
      <c r="AB11" s="43"/>
      <c r="AC11" s="46"/>
      <c r="AD11" s="47"/>
      <c r="AE11" s="48"/>
      <c r="AF11" s="44"/>
      <c r="AG11" s="48"/>
      <c r="AH11" s="44"/>
      <c r="AI11" s="44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9"/>
    </row>
    <row r="12" spans="1:117" s="60" customFormat="1" ht="33.75" customHeight="1">
      <c r="A12" s="51" t="s">
        <v>12</v>
      </c>
      <c r="B12" s="54"/>
      <c r="C12" s="37">
        <f t="shared" si="1"/>
        <v>14</v>
      </c>
      <c r="D12" s="53">
        <v>1</v>
      </c>
      <c r="E12" s="53">
        <f>F12/D12</f>
        <v>14</v>
      </c>
      <c r="F12" s="51">
        <v>14</v>
      </c>
      <c r="G12" s="39"/>
      <c r="H12" s="39">
        <v>78096</v>
      </c>
      <c r="I12" s="52">
        <f t="shared" si="3"/>
        <v>1093344</v>
      </c>
      <c r="J12" s="39">
        <v>1.58</v>
      </c>
      <c r="K12" s="39">
        <f>I12*J12</f>
        <v>1727483.52</v>
      </c>
      <c r="L12" s="63"/>
      <c r="M12" s="39">
        <v>97.366</v>
      </c>
      <c r="N12" s="56">
        <f t="shared" si="0"/>
        <v>0</v>
      </c>
      <c r="O12" s="57"/>
      <c r="P12" s="51"/>
      <c r="Q12" s="39">
        <v>160.127</v>
      </c>
      <c r="R12" s="56">
        <f>Q12*P12</f>
        <v>0</v>
      </c>
      <c r="S12" s="51"/>
      <c r="T12" s="39">
        <v>0</v>
      </c>
      <c r="U12" s="39"/>
      <c r="V12" s="54">
        <f>T12*S12</f>
        <v>0</v>
      </c>
      <c r="W12" s="43">
        <f t="shared" si="7"/>
        <v>1727483.52</v>
      </c>
      <c r="X12" s="51" t="s">
        <v>12</v>
      </c>
      <c r="Y12" s="54"/>
      <c r="Z12" s="43"/>
      <c r="AA12" s="44"/>
      <c r="AB12" s="43"/>
      <c r="AC12" s="46"/>
      <c r="AD12" s="47"/>
      <c r="AE12" s="48"/>
      <c r="AF12" s="44"/>
      <c r="AG12" s="48"/>
      <c r="AH12" s="44">
        <f>AI12*C12</f>
        <v>0</v>
      </c>
      <c r="AI12" s="44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9"/>
    </row>
    <row r="13" spans="1:117" s="66" customFormat="1" ht="32.25" customHeight="1">
      <c r="A13" s="51" t="s">
        <v>6</v>
      </c>
      <c r="B13" s="52"/>
      <c r="C13" s="37">
        <f t="shared" si="1"/>
        <v>211</v>
      </c>
      <c r="D13" s="53">
        <v>12</v>
      </c>
      <c r="E13" s="53">
        <f t="shared" si="2"/>
        <v>15.083333333333334</v>
      </c>
      <c r="F13" s="51">
        <v>181</v>
      </c>
      <c r="G13" s="39"/>
      <c r="H13" s="38">
        <v>71899</v>
      </c>
      <c r="I13" s="54">
        <f t="shared" si="3"/>
        <v>13013719</v>
      </c>
      <c r="J13" s="39">
        <v>1</v>
      </c>
      <c r="K13" s="39">
        <f t="shared" si="4"/>
        <v>13013719</v>
      </c>
      <c r="L13" s="55"/>
      <c r="M13" s="38">
        <v>96176</v>
      </c>
      <c r="N13" s="56">
        <f t="shared" si="0"/>
        <v>0</v>
      </c>
      <c r="O13" s="57"/>
      <c r="P13" s="51">
        <v>30</v>
      </c>
      <c r="Q13" s="38">
        <v>175340</v>
      </c>
      <c r="R13" s="56">
        <f t="shared" si="5"/>
        <v>5260200</v>
      </c>
      <c r="S13" s="51"/>
      <c r="T13" s="39">
        <v>0</v>
      </c>
      <c r="U13" s="39"/>
      <c r="V13" s="54">
        <f t="shared" si="6"/>
        <v>0</v>
      </c>
      <c r="W13" s="43">
        <f t="shared" si="7"/>
        <v>18273919</v>
      </c>
      <c r="X13" s="127" t="s">
        <v>6</v>
      </c>
      <c r="Y13" s="128"/>
      <c r="Z13" s="43">
        <f>W13+W14</f>
        <v>19445359</v>
      </c>
      <c r="AA13" s="44">
        <v>1549851</v>
      </c>
      <c r="AB13" s="43">
        <f t="shared" si="8"/>
        <v>20995210</v>
      </c>
      <c r="AC13" s="46">
        <v>18685736.9</v>
      </c>
      <c r="AD13" s="47">
        <v>14073118.8</v>
      </c>
      <c r="AE13" s="48">
        <v>4250081.9</v>
      </c>
      <c r="AF13" s="44">
        <f>AC13-AD13-AE13</f>
        <v>362536.1999999974</v>
      </c>
      <c r="AG13" s="48">
        <f>AD13+AE13+AF13</f>
        <v>18685736.9</v>
      </c>
      <c r="AH13" s="44">
        <f>AI13*C13</f>
        <v>951188</v>
      </c>
      <c r="AI13" s="44">
        <v>4508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5"/>
    </row>
    <row r="14" spans="1:117" s="66" customFormat="1" ht="32.25" customHeight="1">
      <c r="A14" s="67" t="s">
        <v>19</v>
      </c>
      <c r="B14" s="68"/>
      <c r="C14" s="37">
        <f t="shared" si="1"/>
        <v>12</v>
      </c>
      <c r="D14" s="69">
        <v>1</v>
      </c>
      <c r="E14" s="69">
        <f>F14/D14</f>
        <v>12</v>
      </c>
      <c r="F14" s="67">
        <v>12</v>
      </c>
      <c r="G14" s="70"/>
      <c r="H14" s="39">
        <v>78096</v>
      </c>
      <c r="I14" s="71">
        <f t="shared" si="3"/>
        <v>937152</v>
      </c>
      <c r="J14" s="39">
        <v>1.25</v>
      </c>
      <c r="K14" s="39">
        <f>I14*J14</f>
        <v>1171440</v>
      </c>
      <c r="L14" s="55"/>
      <c r="M14" s="38">
        <v>96.176</v>
      </c>
      <c r="N14" s="56"/>
      <c r="O14" s="57"/>
      <c r="P14" s="51"/>
      <c r="Q14" s="38"/>
      <c r="R14" s="56"/>
      <c r="S14" s="51"/>
      <c r="T14" s="39"/>
      <c r="U14" s="39"/>
      <c r="V14" s="54"/>
      <c r="W14" s="43">
        <f t="shared" si="7"/>
        <v>1171440</v>
      </c>
      <c r="X14" s="67" t="s">
        <v>19</v>
      </c>
      <c r="Y14" s="68"/>
      <c r="Z14" s="43"/>
      <c r="AA14" s="44"/>
      <c r="AB14" s="43"/>
      <c r="AC14" s="46"/>
      <c r="AD14" s="47"/>
      <c r="AE14" s="48"/>
      <c r="AF14" s="44"/>
      <c r="AG14" s="48"/>
      <c r="AH14" s="44"/>
      <c r="AI14" s="4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5"/>
    </row>
    <row r="15" spans="1:117" s="74" customFormat="1" ht="30" customHeight="1">
      <c r="A15" s="51" t="s">
        <v>7</v>
      </c>
      <c r="B15" s="52"/>
      <c r="C15" s="37">
        <f t="shared" si="1"/>
        <v>131</v>
      </c>
      <c r="D15" s="53">
        <v>7</v>
      </c>
      <c r="E15" s="53">
        <f t="shared" si="2"/>
        <v>16.571428571428573</v>
      </c>
      <c r="F15" s="51">
        <v>116</v>
      </c>
      <c r="G15" s="39"/>
      <c r="H15" s="38">
        <v>71899</v>
      </c>
      <c r="I15" s="54">
        <f t="shared" si="3"/>
        <v>8340284</v>
      </c>
      <c r="J15" s="39">
        <v>1</v>
      </c>
      <c r="K15" s="39">
        <f t="shared" si="4"/>
        <v>8340284</v>
      </c>
      <c r="L15" s="55"/>
      <c r="M15" s="38">
        <v>96176</v>
      </c>
      <c r="N15" s="56">
        <f t="shared" si="0"/>
        <v>0</v>
      </c>
      <c r="O15" s="57"/>
      <c r="P15" s="51">
        <v>15</v>
      </c>
      <c r="Q15" s="38">
        <v>175340</v>
      </c>
      <c r="R15" s="56">
        <f t="shared" si="5"/>
        <v>2630100</v>
      </c>
      <c r="S15" s="51"/>
      <c r="T15" s="39"/>
      <c r="U15" s="39"/>
      <c r="V15" s="54">
        <f t="shared" si="6"/>
        <v>0</v>
      </c>
      <c r="W15" s="43">
        <f t="shared" si="7"/>
        <v>10970384</v>
      </c>
      <c r="X15" s="127" t="s">
        <v>7</v>
      </c>
      <c r="Y15" s="128"/>
      <c r="Z15" s="43">
        <f>W15+W16</f>
        <v>12507313.28</v>
      </c>
      <c r="AA15" s="44">
        <v>1298577</v>
      </c>
      <c r="AB15" s="43">
        <f t="shared" si="8"/>
        <v>13805890.28</v>
      </c>
      <c r="AC15" s="46">
        <v>12287242.3</v>
      </c>
      <c r="AD15" s="47">
        <v>9274749.6</v>
      </c>
      <c r="AE15" s="48">
        <v>2800974.4</v>
      </c>
      <c r="AF15" s="44">
        <f>AC15-AD15-AE15</f>
        <v>211518.3000000012</v>
      </c>
      <c r="AG15" s="48">
        <f t="shared" si="9"/>
        <v>12287242.3</v>
      </c>
      <c r="AH15" s="44">
        <f>AI15*C15</f>
        <v>590548</v>
      </c>
      <c r="AI15" s="44">
        <v>4508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3"/>
    </row>
    <row r="16" spans="1:117" s="74" customFormat="1" ht="30" customHeight="1">
      <c r="A16" s="61" t="s">
        <v>16</v>
      </c>
      <c r="B16" s="52"/>
      <c r="C16" s="37">
        <f t="shared" si="1"/>
        <v>12</v>
      </c>
      <c r="D16" s="62">
        <v>1</v>
      </c>
      <c r="E16" s="53">
        <f>F16/D16</f>
        <v>12</v>
      </c>
      <c r="F16" s="51">
        <v>12</v>
      </c>
      <c r="G16" s="39"/>
      <c r="H16" s="39">
        <v>78096</v>
      </c>
      <c r="I16" s="54">
        <f t="shared" si="3"/>
        <v>937152</v>
      </c>
      <c r="J16" s="39">
        <v>1.64</v>
      </c>
      <c r="K16" s="39">
        <f>I16*J16</f>
        <v>1536929.2799999998</v>
      </c>
      <c r="L16" s="55"/>
      <c r="M16" s="38">
        <v>96.176</v>
      </c>
      <c r="N16" s="56"/>
      <c r="O16" s="57"/>
      <c r="P16" s="51"/>
      <c r="Q16" s="38"/>
      <c r="R16" s="56"/>
      <c r="S16" s="51"/>
      <c r="T16" s="39"/>
      <c r="U16" s="39"/>
      <c r="V16" s="54"/>
      <c r="W16" s="43">
        <f t="shared" si="7"/>
        <v>1536929.2799999998</v>
      </c>
      <c r="X16" s="61" t="s">
        <v>16</v>
      </c>
      <c r="Y16" s="52"/>
      <c r="Z16" s="43"/>
      <c r="AA16" s="44"/>
      <c r="AB16" s="43"/>
      <c r="AC16" s="46"/>
      <c r="AD16" s="47"/>
      <c r="AE16" s="48"/>
      <c r="AF16" s="44"/>
      <c r="AG16" s="48"/>
      <c r="AH16" s="44"/>
      <c r="AI16" s="44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3"/>
    </row>
    <row r="17" spans="1:117" s="22" customFormat="1" ht="35.25" customHeight="1">
      <c r="A17" s="51" t="s">
        <v>8</v>
      </c>
      <c r="B17" s="52"/>
      <c r="C17" s="37">
        <f t="shared" si="1"/>
        <v>201</v>
      </c>
      <c r="D17" s="53">
        <v>11</v>
      </c>
      <c r="E17" s="53">
        <f t="shared" si="2"/>
        <v>15.545454545454545</v>
      </c>
      <c r="F17" s="51">
        <v>171</v>
      </c>
      <c r="G17" s="39"/>
      <c r="H17" s="38">
        <v>71899</v>
      </c>
      <c r="I17" s="54">
        <f t="shared" si="3"/>
        <v>12294729</v>
      </c>
      <c r="J17" s="39">
        <v>1</v>
      </c>
      <c r="K17" s="39">
        <f t="shared" si="4"/>
        <v>12294729</v>
      </c>
      <c r="L17" s="55"/>
      <c r="M17" s="38">
        <v>96.176</v>
      </c>
      <c r="N17" s="56">
        <f t="shared" si="0"/>
        <v>0</v>
      </c>
      <c r="O17" s="57"/>
      <c r="P17" s="51">
        <v>30</v>
      </c>
      <c r="Q17" s="38">
        <v>175340</v>
      </c>
      <c r="R17" s="56">
        <f t="shared" si="5"/>
        <v>5260200</v>
      </c>
      <c r="S17" s="51"/>
      <c r="T17" s="39">
        <v>0</v>
      </c>
      <c r="U17" s="39"/>
      <c r="V17" s="54">
        <f t="shared" si="6"/>
        <v>0</v>
      </c>
      <c r="W17" s="43">
        <f t="shared" si="7"/>
        <v>17554929</v>
      </c>
      <c r="X17" s="127" t="s">
        <v>8</v>
      </c>
      <c r="Y17" s="128"/>
      <c r="Z17" s="43">
        <f aca="true" t="shared" si="10" ref="Z17:Z25">L17+O17+S17+W17</f>
        <v>17554929</v>
      </c>
      <c r="AA17" s="44">
        <v>1969246</v>
      </c>
      <c r="AB17" s="43">
        <f t="shared" si="8"/>
        <v>19524175</v>
      </c>
      <c r="AC17" s="46">
        <v>17376515.8</v>
      </c>
      <c r="AD17" s="47">
        <v>13263888.6</v>
      </c>
      <c r="AE17" s="48">
        <v>4005694.4</v>
      </c>
      <c r="AF17" s="44">
        <f>AC17-AD17-AE17</f>
        <v>106932.80000000121</v>
      </c>
      <c r="AG17" s="48">
        <f t="shared" si="9"/>
        <v>17376515.8</v>
      </c>
      <c r="AH17" s="44">
        <f aca="true" t="shared" si="11" ref="AH17:AH25">AI17*C17</f>
        <v>965805</v>
      </c>
      <c r="AI17" s="44">
        <v>4805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1"/>
    </row>
    <row r="18" spans="1:117" s="22" customFormat="1" ht="37.5" customHeight="1">
      <c r="A18" s="51" t="s">
        <v>9</v>
      </c>
      <c r="B18" s="52"/>
      <c r="C18" s="37">
        <f t="shared" si="1"/>
        <v>104</v>
      </c>
      <c r="D18" s="53">
        <v>5</v>
      </c>
      <c r="E18" s="53">
        <f t="shared" si="2"/>
        <v>20.8</v>
      </c>
      <c r="F18" s="51">
        <v>104</v>
      </c>
      <c r="G18" s="39"/>
      <c r="H18" s="38">
        <v>71899</v>
      </c>
      <c r="I18" s="54">
        <f t="shared" si="3"/>
        <v>7477496</v>
      </c>
      <c r="J18" s="39">
        <v>0.95</v>
      </c>
      <c r="K18" s="39">
        <f t="shared" si="4"/>
        <v>7103621.199999999</v>
      </c>
      <c r="L18" s="55"/>
      <c r="M18" s="38">
        <v>96.176</v>
      </c>
      <c r="N18" s="56">
        <f t="shared" si="0"/>
        <v>0</v>
      </c>
      <c r="O18" s="57"/>
      <c r="P18" s="51"/>
      <c r="Q18" s="38">
        <v>144.975</v>
      </c>
      <c r="R18" s="56">
        <f t="shared" si="5"/>
        <v>0</v>
      </c>
      <c r="S18" s="51"/>
      <c r="T18" s="39">
        <v>0</v>
      </c>
      <c r="U18" s="39"/>
      <c r="V18" s="54">
        <f t="shared" si="6"/>
        <v>0</v>
      </c>
      <c r="W18" s="43">
        <f t="shared" si="7"/>
        <v>7103621.199999999</v>
      </c>
      <c r="X18" s="127" t="s">
        <v>9</v>
      </c>
      <c r="Y18" s="128"/>
      <c r="Z18" s="43">
        <f t="shared" si="10"/>
        <v>7103621.199999999</v>
      </c>
      <c r="AA18" s="44">
        <v>527646</v>
      </c>
      <c r="AB18" s="43">
        <f t="shared" si="8"/>
        <v>7631267.199999999</v>
      </c>
      <c r="AC18" s="46">
        <v>6791827.8</v>
      </c>
      <c r="AD18" s="47">
        <v>4996472.4</v>
      </c>
      <c r="AE18" s="48">
        <v>1508934.7</v>
      </c>
      <c r="AF18" s="44">
        <f>AC18-AD18-AE18</f>
        <v>286420.6999999995</v>
      </c>
      <c r="AG18" s="48">
        <f t="shared" si="9"/>
        <v>6791827.8</v>
      </c>
      <c r="AH18" s="44">
        <f t="shared" si="11"/>
        <v>468832</v>
      </c>
      <c r="AI18" s="44">
        <v>4508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1"/>
    </row>
    <row r="19" spans="1:117" s="22" customFormat="1" ht="35.25" customHeight="1">
      <c r="A19" s="51" t="s">
        <v>10</v>
      </c>
      <c r="B19" s="52"/>
      <c r="C19" s="37">
        <f t="shared" si="1"/>
        <v>70</v>
      </c>
      <c r="D19" s="53">
        <v>5</v>
      </c>
      <c r="E19" s="53">
        <f t="shared" si="2"/>
        <v>14</v>
      </c>
      <c r="F19" s="51">
        <v>70</v>
      </c>
      <c r="G19" s="39"/>
      <c r="H19" s="38">
        <v>71899</v>
      </c>
      <c r="I19" s="54">
        <f t="shared" si="3"/>
        <v>5032930</v>
      </c>
      <c r="J19" s="39">
        <v>1</v>
      </c>
      <c r="K19" s="39">
        <f t="shared" si="4"/>
        <v>5032930</v>
      </c>
      <c r="L19" s="55"/>
      <c r="M19" s="38">
        <v>96.176</v>
      </c>
      <c r="N19" s="56">
        <f t="shared" si="0"/>
        <v>0</v>
      </c>
      <c r="O19" s="57"/>
      <c r="P19" s="51"/>
      <c r="Q19" s="38">
        <v>144.975</v>
      </c>
      <c r="R19" s="56">
        <f t="shared" si="5"/>
        <v>0</v>
      </c>
      <c r="S19" s="51"/>
      <c r="T19" s="39">
        <v>0</v>
      </c>
      <c r="U19" s="39"/>
      <c r="V19" s="54">
        <f t="shared" si="6"/>
        <v>0</v>
      </c>
      <c r="W19" s="43">
        <f t="shared" si="7"/>
        <v>5032930</v>
      </c>
      <c r="X19" s="51" t="s">
        <v>10</v>
      </c>
      <c r="Y19" s="52"/>
      <c r="Z19" s="43">
        <f t="shared" si="10"/>
        <v>5032930</v>
      </c>
      <c r="AA19" s="44">
        <v>1343832</v>
      </c>
      <c r="AB19" s="43">
        <f t="shared" si="8"/>
        <v>6376762</v>
      </c>
      <c r="AC19" s="46">
        <v>5675318.2</v>
      </c>
      <c r="AD19" s="47">
        <v>4705541.4</v>
      </c>
      <c r="AE19" s="48">
        <v>1421073.5</v>
      </c>
      <c r="AF19" s="44">
        <v>-451296.7</v>
      </c>
      <c r="AG19" s="48">
        <f t="shared" si="9"/>
        <v>5675318.2</v>
      </c>
      <c r="AH19" s="44">
        <f t="shared" si="11"/>
        <v>336350</v>
      </c>
      <c r="AI19" s="44">
        <v>4805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1"/>
    </row>
    <row r="20" spans="1:117" s="22" customFormat="1" ht="30" customHeight="1">
      <c r="A20" s="51" t="s">
        <v>11</v>
      </c>
      <c r="B20" s="52"/>
      <c r="C20" s="37">
        <f t="shared" si="1"/>
        <v>124</v>
      </c>
      <c r="D20" s="53">
        <v>7</v>
      </c>
      <c r="E20" s="53">
        <f t="shared" si="2"/>
        <v>14.285714285714286</v>
      </c>
      <c r="F20" s="51">
        <v>100</v>
      </c>
      <c r="G20" s="39"/>
      <c r="H20" s="38">
        <v>71899</v>
      </c>
      <c r="I20" s="54">
        <f t="shared" si="3"/>
        <v>7189900</v>
      </c>
      <c r="J20" s="39">
        <v>1</v>
      </c>
      <c r="K20" s="39">
        <f t="shared" si="4"/>
        <v>7189900</v>
      </c>
      <c r="L20" s="55"/>
      <c r="M20" s="38">
        <v>96176</v>
      </c>
      <c r="N20" s="56">
        <f t="shared" si="0"/>
        <v>0</v>
      </c>
      <c r="O20" s="57"/>
      <c r="P20" s="51">
        <v>24</v>
      </c>
      <c r="Q20" s="38">
        <v>175340</v>
      </c>
      <c r="R20" s="56">
        <f t="shared" si="5"/>
        <v>4208160</v>
      </c>
      <c r="S20" s="51"/>
      <c r="T20" s="39">
        <v>0</v>
      </c>
      <c r="U20" s="39"/>
      <c r="V20" s="54">
        <f t="shared" si="6"/>
        <v>0</v>
      </c>
      <c r="W20" s="43">
        <f t="shared" si="7"/>
        <v>11398060</v>
      </c>
      <c r="X20" s="51" t="s">
        <v>11</v>
      </c>
      <c r="Y20" s="52"/>
      <c r="Z20" s="43">
        <f t="shared" si="10"/>
        <v>11398060</v>
      </c>
      <c r="AA20" s="44">
        <v>2625952</v>
      </c>
      <c r="AB20" s="43">
        <f t="shared" si="8"/>
        <v>14024012</v>
      </c>
      <c r="AC20" s="46">
        <v>12481370.7</v>
      </c>
      <c r="AD20" s="47">
        <v>9443397</v>
      </c>
      <c r="AE20" s="48">
        <v>2851905.9</v>
      </c>
      <c r="AF20" s="44">
        <f>AC20-AD20-AE20</f>
        <v>186067.79999999935</v>
      </c>
      <c r="AG20" s="48">
        <f t="shared" si="9"/>
        <v>12481370.7</v>
      </c>
      <c r="AH20" s="44">
        <f t="shared" si="11"/>
        <v>595820</v>
      </c>
      <c r="AI20" s="44">
        <v>4805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1"/>
    </row>
    <row r="21" spans="1:117" s="78" customFormat="1" ht="30" customHeight="1">
      <c r="A21" s="129" t="s">
        <v>22</v>
      </c>
      <c r="B21" s="130"/>
      <c r="C21" s="37">
        <f t="shared" si="1"/>
        <v>182</v>
      </c>
      <c r="D21" s="75" t="s">
        <v>29</v>
      </c>
      <c r="E21" s="53">
        <f t="shared" si="2"/>
        <v>9.285714285714286</v>
      </c>
      <c r="F21" s="51">
        <v>130</v>
      </c>
      <c r="G21" s="39"/>
      <c r="H21" s="38">
        <v>71899</v>
      </c>
      <c r="I21" s="54">
        <f t="shared" si="3"/>
        <v>9346870</v>
      </c>
      <c r="J21" s="39">
        <v>1.0176</v>
      </c>
      <c r="K21" s="39">
        <f t="shared" si="4"/>
        <v>9511374.912</v>
      </c>
      <c r="L21" s="55"/>
      <c r="M21" s="38">
        <v>88.952</v>
      </c>
      <c r="N21" s="56"/>
      <c r="O21" s="57"/>
      <c r="P21" s="51">
        <v>42</v>
      </c>
      <c r="Q21" s="38">
        <v>175340</v>
      </c>
      <c r="R21" s="56">
        <f t="shared" si="5"/>
        <v>7364280</v>
      </c>
      <c r="S21" s="51">
        <v>10</v>
      </c>
      <c r="T21" s="39">
        <v>71889</v>
      </c>
      <c r="U21" s="39"/>
      <c r="V21" s="54">
        <f t="shared" si="6"/>
        <v>718890</v>
      </c>
      <c r="W21" s="43">
        <f t="shared" si="7"/>
        <v>17594544.912</v>
      </c>
      <c r="X21" s="131" t="s">
        <v>22</v>
      </c>
      <c r="Y21" s="132"/>
      <c r="Z21" s="43">
        <f t="shared" si="10"/>
        <v>17594554.912</v>
      </c>
      <c r="AA21" s="44">
        <v>4840220</v>
      </c>
      <c r="AB21" s="43">
        <f>Z21+AA21</f>
        <v>22434774.912</v>
      </c>
      <c r="AC21" s="46">
        <v>19966941.6</v>
      </c>
      <c r="AD21" s="47">
        <v>16178040.6</v>
      </c>
      <c r="AE21" s="48">
        <v>4885768.3</v>
      </c>
      <c r="AF21" s="44">
        <v>-1096867.3</v>
      </c>
      <c r="AG21" s="48">
        <f t="shared" si="9"/>
        <v>19966941.599999998</v>
      </c>
      <c r="AH21" s="44">
        <f t="shared" si="11"/>
        <v>874510</v>
      </c>
      <c r="AI21" s="44">
        <v>4805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7"/>
    </row>
    <row r="22" spans="1:117" s="81" customFormat="1" ht="35.25" customHeight="1">
      <c r="A22" s="51" t="s">
        <v>13</v>
      </c>
      <c r="B22" s="54"/>
      <c r="C22" s="37">
        <f t="shared" si="1"/>
        <v>73</v>
      </c>
      <c r="D22" s="53">
        <v>6</v>
      </c>
      <c r="E22" s="53">
        <f t="shared" si="2"/>
        <v>12.166666666666666</v>
      </c>
      <c r="F22" s="51">
        <v>73</v>
      </c>
      <c r="G22" s="39"/>
      <c r="H22" s="39">
        <v>78096</v>
      </c>
      <c r="I22" s="54">
        <f>F22*H22</f>
        <v>5701008</v>
      </c>
      <c r="J22" s="39">
        <v>1.37</v>
      </c>
      <c r="K22" s="39">
        <f t="shared" si="4"/>
        <v>7810380.960000001</v>
      </c>
      <c r="L22" s="55"/>
      <c r="M22" s="39">
        <v>97.366</v>
      </c>
      <c r="N22" s="56">
        <f>M22*L22</f>
        <v>0</v>
      </c>
      <c r="O22" s="57"/>
      <c r="P22" s="51"/>
      <c r="Q22" s="39">
        <v>160.127</v>
      </c>
      <c r="R22" s="56">
        <f t="shared" si="5"/>
        <v>0</v>
      </c>
      <c r="S22" s="51"/>
      <c r="T22" s="39">
        <v>0</v>
      </c>
      <c r="U22" s="39"/>
      <c r="V22" s="54">
        <f t="shared" si="6"/>
        <v>0</v>
      </c>
      <c r="W22" s="43">
        <f t="shared" si="7"/>
        <v>7810380.960000001</v>
      </c>
      <c r="X22" s="51" t="s">
        <v>13</v>
      </c>
      <c r="Y22" s="54"/>
      <c r="Z22" s="43">
        <f t="shared" si="10"/>
        <v>7810380.960000001</v>
      </c>
      <c r="AA22" s="44">
        <v>2383523</v>
      </c>
      <c r="AB22" s="43">
        <f t="shared" si="8"/>
        <v>10193903.96</v>
      </c>
      <c r="AC22" s="46">
        <v>9072574.5</v>
      </c>
      <c r="AD22" s="47">
        <v>6853925.4</v>
      </c>
      <c r="AE22" s="48">
        <v>2069885.5</v>
      </c>
      <c r="AF22" s="44">
        <f>AC22-AD22-AE22</f>
        <v>148763.59999999963</v>
      </c>
      <c r="AG22" s="48">
        <f t="shared" si="9"/>
        <v>9072574.5</v>
      </c>
      <c r="AH22" s="44">
        <f t="shared" si="11"/>
        <v>350765</v>
      </c>
      <c r="AI22" s="44">
        <v>4805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80"/>
    </row>
    <row r="23" spans="1:117" s="22" customFormat="1" ht="31.5" customHeight="1">
      <c r="A23" s="51" t="s">
        <v>14</v>
      </c>
      <c r="B23" s="54"/>
      <c r="C23" s="37">
        <f t="shared" si="1"/>
        <v>25</v>
      </c>
      <c r="D23" s="53">
        <v>2</v>
      </c>
      <c r="E23" s="53">
        <f t="shared" si="2"/>
        <v>12.5</v>
      </c>
      <c r="F23" s="51">
        <v>25</v>
      </c>
      <c r="G23" s="39"/>
      <c r="H23" s="39">
        <v>78096</v>
      </c>
      <c r="I23" s="52">
        <f>F23*H23</f>
        <v>1952400</v>
      </c>
      <c r="J23" s="39">
        <v>1.32</v>
      </c>
      <c r="K23" s="39">
        <f t="shared" si="4"/>
        <v>2577168</v>
      </c>
      <c r="L23" s="63"/>
      <c r="M23" s="39">
        <v>97.366</v>
      </c>
      <c r="N23" s="56">
        <f>M23*L23</f>
        <v>0</v>
      </c>
      <c r="O23" s="57"/>
      <c r="P23" s="51"/>
      <c r="Q23" s="39">
        <v>160.127</v>
      </c>
      <c r="R23" s="56">
        <f t="shared" si="5"/>
        <v>0</v>
      </c>
      <c r="S23" s="51"/>
      <c r="T23" s="39">
        <v>0</v>
      </c>
      <c r="U23" s="39"/>
      <c r="V23" s="54">
        <f t="shared" si="6"/>
        <v>0</v>
      </c>
      <c r="W23" s="43">
        <f t="shared" si="7"/>
        <v>2577168</v>
      </c>
      <c r="X23" s="51" t="s">
        <v>14</v>
      </c>
      <c r="Y23" s="54"/>
      <c r="Z23" s="43">
        <f t="shared" si="10"/>
        <v>2577168</v>
      </c>
      <c r="AA23" s="44">
        <v>775825</v>
      </c>
      <c r="AB23" s="43">
        <f t="shared" si="8"/>
        <v>3352993</v>
      </c>
      <c r="AC23" s="46">
        <v>2984163.8</v>
      </c>
      <c r="AD23" s="47">
        <v>2247613.2</v>
      </c>
      <c r="AE23" s="48">
        <v>678779.2</v>
      </c>
      <c r="AF23" s="44">
        <f>AC23-AD23-AE23</f>
        <v>57771.399999999674</v>
      </c>
      <c r="AG23" s="48">
        <f t="shared" si="9"/>
        <v>2984163.8</v>
      </c>
      <c r="AH23" s="44">
        <f t="shared" si="11"/>
        <v>120125</v>
      </c>
      <c r="AI23" s="44">
        <v>4805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1"/>
    </row>
    <row r="24" spans="1:117" s="22" customFormat="1" ht="31.5" customHeight="1">
      <c r="A24" s="61" t="s">
        <v>17</v>
      </c>
      <c r="B24" s="54"/>
      <c r="C24" s="37">
        <f t="shared" si="1"/>
        <v>12</v>
      </c>
      <c r="D24" s="53">
        <v>1</v>
      </c>
      <c r="E24" s="53">
        <v>12</v>
      </c>
      <c r="F24" s="51">
        <v>12</v>
      </c>
      <c r="G24" s="39"/>
      <c r="H24" s="39">
        <v>78096</v>
      </c>
      <c r="I24" s="54">
        <f>F24*H24</f>
        <v>937152</v>
      </c>
      <c r="J24" s="39">
        <v>1.2</v>
      </c>
      <c r="K24" s="39">
        <f>J24*I24</f>
        <v>1124582.4</v>
      </c>
      <c r="L24" s="55"/>
      <c r="M24" s="39">
        <v>97.366</v>
      </c>
      <c r="N24" s="56">
        <f>M24*L24</f>
        <v>0</v>
      </c>
      <c r="O24" s="57"/>
      <c r="P24" s="51"/>
      <c r="Q24" s="39">
        <v>160.127</v>
      </c>
      <c r="R24" s="56">
        <f t="shared" si="5"/>
        <v>0</v>
      </c>
      <c r="S24" s="51"/>
      <c r="T24" s="39">
        <v>0</v>
      </c>
      <c r="U24" s="39"/>
      <c r="V24" s="54">
        <f t="shared" si="6"/>
        <v>0</v>
      </c>
      <c r="W24" s="43">
        <f t="shared" si="7"/>
        <v>1124582.4</v>
      </c>
      <c r="X24" s="61" t="s">
        <v>17</v>
      </c>
      <c r="Y24" s="54"/>
      <c r="Z24" s="43">
        <f t="shared" si="10"/>
        <v>1124582.4</v>
      </c>
      <c r="AA24" s="44">
        <v>608562</v>
      </c>
      <c r="AB24" s="43">
        <f t="shared" si="8"/>
        <v>1733144.4</v>
      </c>
      <c r="AC24" s="46">
        <v>1542498.5</v>
      </c>
      <c r="AD24" s="47">
        <v>1158755.4</v>
      </c>
      <c r="AE24" s="48">
        <v>349944.1</v>
      </c>
      <c r="AF24" s="44">
        <f>AC24-AD24-AE24</f>
        <v>33799.00000000012</v>
      </c>
      <c r="AG24" s="48">
        <f t="shared" si="9"/>
        <v>1542498.5</v>
      </c>
      <c r="AH24" s="44">
        <f t="shared" si="11"/>
        <v>57660</v>
      </c>
      <c r="AI24" s="44">
        <v>4805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1"/>
    </row>
    <row r="25" spans="1:117" s="92" customFormat="1" ht="31.5" customHeight="1" thickBot="1">
      <c r="A25" s="67" t="s">
        <v>20</v>
      </c>
      <c r="B25" s="68"/>
      <c r="C25" s="82">
        <f t="shared" si="1"/>
        <v>9</v>
      </c>
      <c r="D25" s="69">
        <v>1</v>
      </c>
      <c r="E25" s="69">
        <v>9</v>
      </c>
      <c r="F25" s="67">
        <v>9</v>
      </c>
      <c r="G25" s="70"/>
      <c r="H25" s="70">
        <v>78096</v>
      </c>
      <c r="I25" s="71">
        <f>F25*H25</f>
        <v>702864</v>
      </c>
      <c r="J25" s="39">
        <v>1.5</v>
      </c>
      <c r="K25" s="39">
        <f>J25*I25</f>
        <v>1054296</v>
      </c>
      <c r="L25" s="83"/>
      <c r="M25" s="70">
        <v>97.366</v>
      </c>
      <c r="N25" s="84">
        <f>M25*L25</f>
        <v>0</v>
      </c>
      <c r="O25" s="85"/>
      <c r="P25" s="67"/>
      <c r="Q25" s="70">
        <v>160.127</v>
      </c>
      <c r="R25" s="84">
        <f t="shared" si="5"/>
        <v>0</v>
      </c>
      <c r="S25" s="67"/>
      <c r="T25" s="70">
        <v>0</v>
      </c>
      <c r="U25" s="70"/>
      <c r="V25" s="71">
        <f t="shared" si="6"/>
        <v>0</v>
      </c>
      <c r="W25" s="86">
        <f t="shared" si="7"/>
        <v>1054296</v>
      </c>
      <c r="X25" s="67" t="s">
        <v>20</v>
      </c>
      <c r="Y25" s="68"/>
      <c r="Z25" s="86">
        <f t="shared" si="10"/>
        <v>1054296</v>
      </c>
      <c r="AA25" s="87">
        <v>612981</v>
      </c>
      <c r="AB25" s="86">
        <f>Z25+AA25</f>
        <v>1667277</v>
      </c>
      <c r="AC25" s="88">
        <v>1483876.5</v>
      </c>
      <c r="AD25" s="89">
        <v>1123746.6</v>
      </c>
      <c r="AE25" s="90">
        <v>339371.5</v>
      </c>
      <c r="AF25" s="44">
        <f>AC25-AD25-AE25</f>
        <v>20758.399999999907</v>
      </c>
      <c r="AG25" s="90">
        <f t="shared" si="9"/>
        <v>1483876.5</v>
      </c>
      <c r="AH25" s="44">
        <f t="shared" si="11"/>
        <v>43245</v>
      </c>
      <c r="AI25" s="44">
        <v>4805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91"/>
    </row>
    <row r="26" spans="1:117" s="102" customFormat="1" ht="31.5" customHeight="1" thickBot="1">
      <c r="A26" s="133" t="s">
        <v>2</v>
      </c>
      <c r="B26" s="134"/>
      <c r="C26" s="93">
        <f t="shared" si="1"/>
        <v>1510</v>
      </c>
      <c r="D26" s="93">
        <f>D27+D28</f>
        <v>90</v>
      </c>
      <c r="E26" s="93">
        <f>C26/D26</f>
        <v>16.77777777777778</v>
      </c>
      <c r="F26" s="93">
        <f>F27+F28</f>
        <v>1329</v>
      </c>
      <c r="G26" s="94"/>
      <c r="H26" s="94"/>
      <c r="I26" s="95">
        <f>I27+I28</f>
        <v>96601064</v>
      </c>
      <c r="J26" s="39"/>
      <c r="K26" s="39">
        <f>K27+K28</f>
        <v>100921860.17199999</v>
      </c>
      <c r="L26" s="96">
        <f>L27+L28</f>
        <v>0</v>
      </c>
      <c r="M26" s="94"/>
      <c r="N26" s="93">
        <f>N27+N28</f>
        <v>0</v>
      </c>
      <c r="O26" s="94"/>
      <c r="P26" s="93">
        <f>P27+P28</f>
        <v>171</v>
      </c>
      <c r="Q26" s="94"/>
      <c r="R26" s="93">
        <f>R27+R28</f>
        <v>29983140</v>
      </c>
      <c r="S26" s="93">
        <f>S27+S28</f>
        <v>10</v>
      </c>
      <c r="T26" s="94"/>
      <c r="U26" s="94"/>
      <c r="V26" s="93">
        <f>V27+V28</f>
        <v>718890</v>
      </c>
      <c r="W26" s="93">
        <f>W27+W28</f>
        <v>131658334.472</v>
      </c>
      <c r="X26" s="95"/>
      <c r="Y26" s="97"/>
      <c r="Z26" s="93">
        <f>Z27+Z28</f>
        <v>131658344.472</v>
      </c>
      <c r="AA26" s="93">
        <f aca="true" t="shared" si="12" ref="AA26:AH26">AA27+AA28</f>
        <v>21734923</v>
      </c>
      <c r="AB26" s="93">
        <f t="shared" si="12"/>
        <v>153393267.472</v>
      </c>
      <c r="AC26" s="98">
        <f>AC27+AC28</f>
        <v>136520000</v>
      </c>
      <c r="AD26" s="93">
        <f t="shared" si="12"/>
        <v>104443018.79999998</v>
      </c>
      <c r="AE26" s="99">
        <f t="shared" si="12"/>
        <v>31541791.9</v>
      </c>
      <c r="AF26" s="93">
        <f t="shared" si="12"/>
        <v>535189.2999999971</v>
      </c>
      <c r="AG26" s="99">
        <f t="shared" si="12"/>
        <v>136520000</v>
      </c>
      <c r="AH26" s="93">
        <f t="shared" si="12"/>
        <v>6788392</v>
      </c>
      <c r="AI26" s="95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1"/>
    </row>
    <row r="27" spans="1:117" s="110" customFormat="1" ht="31.5" customHeight="1" thickBot="1">
      <c r="A27" s="103" t="s">
        <v>26</v>
      </c>
      <c r="B27" s="104"/>
      <c r="C27" s="37">
        <f t="shared" si="1"/>
        <v>1341</v>
      </c>
      <c r="D27" s="37">
        <f>D8+D9+D10+D13+D15+D17+D18+D19+D20+D21</f>
        <v>76</v>
      </c>
      <c r="E27" s="93">
        <f>C27/D27</f>
        <v>17.644736842105264</v>
      </c>
      <c r="F27" s="37">
        <f>F8+F9+F10+F13+F15+F17+F18+F19+F20+F21</f>
        <v>1160</v>
      </c>
      <c r="G27" s="42"/>
      <c r="H27" s="42"/>
      <c r="I27" s="105">
        <f>I8+I9+I10+I13+I15+I17+I18+I19+I20+I21</f>
        <v>83402840</v>
      </c>
      <c r="J27" s="39"/>
      <c r="K27" s="39">
        <f>K8+K9+K10+K13+K15+K17+K18+K19+K20+K21</f>
        <v>82579452.652</v>
      </c>
      <c r="L27" s="106">
        <f>L8+L9+L10+L13+L15+L17+L18+L19+L20+L21</f>
        <v>0</v>
      </c>
      <c r="M27" s="42"/>
      <c r="N27" s="37">
        <f>N8+N9+N10+N13+N15+N17+N18+N19+N20+N21</f>
        <v>0</v>
      </c>
      <c r="O27" s="42"/>
      <c r="P27" s="37">
        <f>P8+P9+P10+P13+P15+P17+P18+P19+P20+P21</f>
        <v>171</v>
      </c>
      <c r="Q27" s="42"/>
      <c r="R27" s="37">
        <f>R8+R9+R10+R13+R15+R17+R18+R19+R20+R21</f>
        <v>29983140</v>
      </c>
      <c r="S27" s="37">
        <f>S8+S9+S10+S13+S15+S17+S18+S19+S20+S21</f>
        <v>10</v>
      </c>
      <c r="T27" s="42"/>
      <c r="U27" s="42"/>
      <c r="V27" s="37">
        <f>V8+V9+V10+V13+V15+V17+V18+V19+V20+V21</f>
        <v>718890</v>
      </c>
      <c r="W27" s="37">
        <f>W8+W9+W10+W13+W15+W17+W18+W19+W20+W21</f>
        <v>113315926.952</v>
      </c>
      <c r="X27" s="105"/>
      <c r="Y27" s="107"/>
      <c r="Z27" s="37">
        <f aca="true" t="shared" si="13" ref="Z27:AH27">Z8+Z9+Z10+Z13+Z15+Z17+Z18+Z19+Z20+Z21</f>
        <v>119091917.112</v>
      </c>
      <c r="AA27" s="37">
        <f t="shared" si="13"/>
        <v>17354032</v>
      </c>
      <c r="AB27" s="37">
        <f t="shared" si="13"/>
        <v>136445949.112</v>
      </c>
      <c r="AC27" s="108">
        <f>AC8+AC9+AC10+AC13+AC15+AC17+AC18+AC19+AC20+AC21</f>
        <v>121436886.69999999</v>
      </c>
      <c r="AD27" s="37">
        <f t="shared" si="13"/>
        <v>93058978.19999999</v>
      </c>
      <c r="AE27" s="37">
        <f t="shared" si="13"/>
        <v>28103811.599999998</v>
      </c>
      <c r="AF27" s="37">
        <f t="shared" si="13"/>
        <v>274096.8999999978</v>
      </c>
      <c r="AG27" s="43">
        <f>AG8+AG9+AG10+AG13+AG15+AG17+AG18+AG19+AG20+AG21</f>
        <v>121436886.69999999</v>
      </c>
      <c r="AH27" s="37">
        <f t="shared" si="13"/>
        <v>6216597</v>
      </c>
      <c r="AI27" s="105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9"/>
    </row>
    <row r="28" spans="1:117" s="121" customFormat="1" ht="31.5" customHeight="1" thickBot="1">
      <c r="A28" s="111" t="s">
        <v>27</v>
      </c>
      <c r="B28" s="112"/>
      <c r="C28" s="113">
        <f t="shared" si="1"/>
        <v>169</v>
      </c>
      <c r="D28" s="113">
        <f>D11+D14+D16+D22+D23+D24+D25+D12</f>
        <v>14</v>
      </c>
      <c r="E28" s="93">
        <f>C28/D28</f>
        <v>12.071428571428571</v>
      </c>
      <c r="F28" s="113">
        <f>F11+F14+F16+F22+F23+F24+F25+F12</f>
        <v>169</v>
      </c>
      <c r="G28" s="114"/>
      <c r="H28" s="114"/>
      <c r="I28" s="115">
        <f>I11+I14+I16+I22+I23+I24+I25+I12</f>
        <v>13198224</v>
      </c>
      <c r="J28" s="39"/>
      <c r="K28" s="39">
        <f>K11+K14+K16+K22+K23+K24+K25+K12</f>
        <v>18342407.520000003</v>
      </c>
      <c r="L28" s="116">
        <f>L11+L14+L16+L22+L23+L24+L25+L12</f>
        <v>0</v>
      </c>
      <c r="M28" s="114"/>
      <c r="N28" s="113">
        <f>N11+N14+N16+N22+N23+N24+N25+N12</f>
        <v>0</v>
      </c>
      <c r="O28" s="114"/>
      <c r="P28" s="113">
        <f>P11+P14+P16+P22+P23+P24+P25+P12</f>
        <v>0</v>
      </c>
      <c r="Q28" s="114"/>
      <c r="R28" s="113">
        <f>R11+R14+R16+R22+R23+R24+R25+R12</f>
        <v>0</v>
      </c>
      <c r="S28" s="113">
        <f>S11+S14+S16+S22+S23+S24+S25+S12</f>
        <v>0</v>
      </c>
      <c r="T28" s="114"/>
      <c r="U28" s="114"/>
      <c r="V28" s="113">
        <f>V11+V14+V16+V22+V23+V24+V25+V12</f>
        <v>0</v>
      </c>
      <c r="W28" s="113">
        <f>W11+W14+W16+W22+W23+W24+W25+W12</f>
        <v>18342407.520000003</v>
      </c>
      <c r="X28" s="115"/>
      <c r="Y28" s="117"/>
      <c r="Z28" s="113">
        <f aca="true" t="shared" si="14" ref="Z28:AI28">Z11+Z14+Z16+Z22+Z23+Z24+Z25+Z12</f>
        <v>12566427.360000001</v>
      </c>
      <c r="AA28" s="113">
        <f t="shared" si="14"/>
        <v>4380891</v>
      </c>
      <c r="AB28" s="113">
        <f t="shared" si="14"/>
        <v>16947318.36</v>
      </c>
      <c r="AC28" s="118">
        <f>AC11+AC14+AC16+AC22+AC23+AC24+AC25+AC12</f>
        <v>15083113.3</v>
      </c>
      <c r="AD28" s="113">
        <f t="shared" si="14"/>
        <v>11384040.600000001</v>
      </c>
      <c r="AE28" s="113">
        <f t="shared" si="14"/>
        <v>3437980.3000000003</v>
      </c>
      <c r="AF28" s="113">
        <f t="shared" si="14"/>
        <v>261092.39999999932</v>
      </c>
      <c r="AG28" s="119">
        <f>AG11+AG14+AG16+AG22+AG23+AG24+AG25+AG12</f>
        <v>15083113.3</v>
      </c>
      <c r="AH28" s="113">
        <f t="shared" si="14"/>
        <v>571795</v>
      </c>
      <c r="AI28" s="115">
        <f t="shared" si="14"/>
        <v>19220</v>
      </c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20"/>
    </row>
    <row r="29" spans="1:116" s="4" customFormat="1" ht="15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4"/>
      <c r="X29" s="123"/>
      <c r="Y29" s="123"/>
      <c r="Z29" s="123"/>
      <c r="AA29" s="123"/>
      <c r="AB29" s="123"/>
      <c r="AC29" s="125"/>
      <c r="AD29" s="125"/>
      <c r="AE29" s="125"/>
      <c r="AF29" s="125"/>
      <c r="AG29" s="123"/>
      <c r="AH29" s="123"/>
      <c r="AI29" s="123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</row>
    <row r="30" spans="1:116" s="4" customFormat="1" ht="15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6"/>
      <c r="X30" s="122"/>
      <c r="Y30" s="122"/>
      <c r="Z30" s="122"/>
      <c r="AA30" s="122"/>
      <c r="AB30" s="122"/>
      <c r="AC30" s="13"/>
      <c r="AD30" s="13"/>
      <c r="AE30" s="13"/>
      <c r="AF30" s="13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</row>
    <row r="31" spans="1:116" s="4" customFormat="1" ht="15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6"/>
      <c r="X31" s="122"/>
      <c r="Y31" s="122"/>
      <c r="Z31" s="122"/>
      <c r="AA31" s="122"/>
      <c r="AB31" s="122"/>
      <c r="AC31" s="13"/>
      <c r="AD31" s="13"/>
      <c r="AE31" s="13"/>
      <c r="AF31" s="13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</row>
    <row r="32" spans="1:116" s="4" customFormat="1" ht="15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6"/>
      <c r="X32" s="122"/>
      <c r="Y32" s="122"/>
      <c r="Z32" s="122"/>
      <c r="AA32" s="122"/>
      <c r="AB32" s="122"/>
      <c r="AC32" s="13"/>
      <c r="AD32" s="13"/>
      <c r="AE32" s="13"/>
      <c r="AF32" s="13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</row>
    <row r="33" spans="1:116" s="4" customFormat="1" ht="15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6"/>
      <c r="X33" s="122"/>
      <c r="Y33" s="122"/>
      <c r="Z33" s="122"/>
      <c r="AA33" s="122"/>
      <c r="AB33" s="122"/>
      <c r="AC33" s="13"/>
      <c r="AD33" s="13"/>
      <c r="AE33" s="13"/>
      <c r="AF33" s="13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</row>
    <row r="34" spans="1:116" s="4" customFormat="1" ht="15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6"/>
      <c r="X34" s="122"/>
      <c r="Y34" s="122"/>
      <c r="Z34" s="122"/>
      <c r="AA34" s="122"/>
      <c r="AB34" s="122"/>
      <c r="AC34" s="13"/>
      <c r="AD34" s="13"/>
      <c r="AE34" s="13"/>
      <c r="AF34" s="13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</row>
    <row r="35" spans="1:116" s="4" customFormat="1" ht="15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6"/>
      <c r="X35" s="122"/>
      <c r="Y35" s="122"/>
      <c r="Z35" s="122"/>
      <c r="AA35" s="122"/>
      <c r="AB35" s="122"/>
      <c r="AC35" s="13"/>
      <c r="AD35" s="13"/>
      <c r="AE35" s="13"/>
      <c r="AF35" s="13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</row>
    <row r="36" spans="1:116" s="4" customFormat="1" ht="15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2"/>
      <c r="AC36" s="13"/>
      <c r="AD36" s="13"/>
      <c r="AE36" s="13"/>
      <c r="AF36" s="13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</row>
    <row r="37" spans="1:116" s="4" customFormat="1" ht="15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6"/>
      <c r="X37" s="122"/>
      <c r="Y37" s="122"/>
      <c r="Z37" s="122"/>
      <c r="AA37" s="122"/>
      <c r="AB37" s="122"/>
      <c r="AC37" s="13"/>
      <c r="AD37" s="13"/>
      <c r="AE37" s="13"/>
      <c r="AF37" s="13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</row>
    <row r="38" spans="1:116" s="4" customFormat="1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6"/>
      <c r="X38" s="122"/>
      <c r="Y38" s="122"/>
      <c r="Z38" s="122"/>
      <c r="AA38" s="122"/>
      <c r="AB38" s="122"/>
      <c r="AC38" s="13"/>
      <c r="AD38" s="13"/>
      <c r="AE38" s="13"/>
      <c r="AF38" s="13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</row>
    <row r="39" spans="1:116" s="4" customFormat="1" ht="15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6"/>
      <c r="X39" s="122"/>
      <c r="Y39" s="122"/>
      <c r="Z39" s="122"/>
      <c r="AA39" s="122"/>
      <c r="AB39" s="122"/>
      <c r="AC39" s="13"/>
      <c r="AD39" s="13"/>
      <c r="AE39" s="13"/>
      <c r="AF39" s="13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</row>
    <row r="40" spans="1:116" s="4" customFormat="1" ht="15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6"/>
      <c r="X40" s="122"/>
      <c r="Y40" s="122"/>
      <c r="Z40" s="122"/>
      <c r="AA40" s="122"/>
      <c r="AB40" s="122"/>
      <c r="AC40" s="13"/>
      <c r="AD40" s="13"/>
      <c r="AE40" s="13"/>
      <c r="AF40" s="13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</row>
    <row r="41" spans="1:116" s="4" customFormat="1" ht="15.7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6"/>
      <c r="X41" s="122"/>
      <c r="Y41" s="122"/>
      <c r="Z41" s="122"/>
      <c r="AA41" s="122"/>
      <c r="AB41" s="122"/>
      <c r="AC41" s="13"/>
      <c r="AD41" s="13"/>
      <c r="AE41" s="13"/>
      <c r="AF41" s="13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</row>
    <row r="42" spans="1:116" s="4" customFormat="1" ht="15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6"/>
      <c r="X42" s="122"/>
      <c r="Y42" s="122"/>
      <c r="Z42" s="122"/>
      <c r="AA42" s="122"/>
      <c r="AB42" s="122"/>
      <c r="AC42" s="13"/>
      <c r="AD42" s="13"/>
      <c r="AE42" s="13"/>
      <c r="AF42" s="13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</row>
    <row r="43" spans="1:116" s="4" customFormat="1" ht="15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6"/>
      <c r="X43" s="122"/>
      <c r="Y43" s="122"/>
      <c r="Z43" s="122"/>
      <c r="AA43" s="122"/>
      <c r="AB43" s="122"/>
      <c r="AC43" s="13"/>
      <c r="AD43" s="13"/>
      <c r="AE43" s="13"/>
      <c r="AF43" s="13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</row>
    <row r="44" spans="1:116" s="4" customFormat="1" ht="15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6"/>
      <c r="X44" s="122"/>
      <c r="Y44" s="122"/>
      <c r="Z44" s="122"/>
      <c r="AA44" s="122"/>
      <c r="AB44" s="122"/>
      <c r="AC44" s="13"/>
      <c r="AD44" s="13"/>
      <c r="AE44" s="13"/>
      <c r="AF44" s="13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</row>
    <row r="45" spans="1:116" s="4" customFormat="1" ht="15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6"/>
      <c r="X45" s="122"/>
      <c r="Y45" s="122"/>
      <c r="Z45" s="122"/>
      <c r="AA45" s="122"/>
      <c r="AB45" s="122"/>
      <c r="AC45" s="13"/>
      <c r="AD45" s="13"/>
      <c r="AE45" s="13"/>
      <c r="AF45" s="13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</row>
    <row r="46" spans="1:116" s="4" customFormat="1" ht="15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6"/>
      <c r="X46" s="122"/>
      <c r="Y46" s="122"/>
      <c r="Z46" s="122"/>
      <c r="AA46" s="122"/>
      <c r="AB46" s="122"/>
      <c r="AC46" s="13"/>
      <c r="AD46" s="13"/>
      <c r="AE46" s="13"/>
      <c r="AF46" s="13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</row>
    <row r="47" spans="1:116" s="4" customFormat="1" ht="15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6"/>
      <c r="X47" s="122"/>
      <c r="Y47" s="122"/>
      <c r="Z47" s="122"/>
      <c r="AA47" s="122"/>
      <c r="AB47" s="122"/>
      <c r="AC47" s="13"/>
      <c r="AD47" s="13"/>
      <c r="AE47" s="13"/>
      <c r="AF47" s="13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</row>
    <row r="48" spans="1:116" s="4" customFormat="1" ht="15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6"/>
      <c r="X48" s="122"/>
      <c r="Y48" s="122"/>
      <c r="Z48" s="122"/>
      <c r="AA48" s="122"/>
      <c r="AB48" s="122"/>
      <c r="AC48" s="13"/>
      <c r="AD48" s="13"/>
      <c r="AE48" s="13"/>
      <c r="AF48" s="13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</row>
    <row r="49" spans="1:116" s="4" customFormat="1" ht="15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6"/>
      <c r="X49" s="122"/>
      <c r="Y49" s="122"/>
      <c r="Z49" s="122"/>
      <c r="AA49" s="122"/>
      <c r="AB49" s="122"/>
      <c r="AC49" s="13"/>
      <c r="AD49" s="13"/>
      <c r="AE49" s="13"/>
      <c r="AF49" s="13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</row>
    <row r="50" spans="1:116" s="4" customFormat="1" ht="15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6"/>
      <c r="X50" s="122"/>
      <c r="Y50" s="122"/>
      <c r="Z50" s="122"/>
      <c r="AA50" s="122"/>
      <c r="AB50" s="122"/>
      <c r="AC50" s="13"/>
      <c r="AD50" s="13"/>
      <c r="AE50" s="13"/>
      <c r="AF50" s="13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</row>
    <row r="51" spans="1:116" s="4" customFormat="1" ht="15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6"/>
      <c r="X51" s="122"/>
      <c r="Y51" s="122"/>
      <c r="Z51" s="122"/>
      <c r="AA51" s="122"/>
      <c r="AB51" s="122"/>
      <c r="AC51" s="13"/>
      <c r="AD51" s="13"/>
      <c r="AE51" s="13"/>
      <c r="AF51" s="13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</row>
    <row r="52" spans="1:116" s="4" customFormat="1" ht="15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6"/>
      <c r="X52" s="122"/>
      <c r="Y52" s="122"/>
      <c r="Z52" s="122"/>
      <c r="AA52" s="122"/>
      <c r="AB52" s="122"/>
      <c r="AC52" s="13"/>
      <c r="AD52" s="13"/>
      <c r="AE52" s="13"/>
      <c r="AF52" s="13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</row>
    <row r="53" spans="1:116" s="4" customFormat="1" ht="15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6"/>
      <c r="X53" s="122"/>
      <c r="Y53" s="122"/>
      <c r="Z53" s="122"/>
      <c r="AA53" s="122"/>
      <c r="AB53" s="122"/>
      <c r="AC53" s="13"/>
      <c r="AD53" s="13"/>
      <c r="AE53" s="13"/>
      <c r="AF53" s="13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</row>
    <row r="54" spans="1:116" s="4" customFormat="1" ht="15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6"/>
      <c r="X54" s="122"/>
      <c r="Y54" s="122"/>
      <c r="Z54" s="122"/>
      <c r="AA54" s="122"/>
      <c r="AB54" s="122"/>
      <c r="AC54" s="13"/>
      <c r="AD54" s="13"/>
      <c r="AE54" s="13"/>
      <c r="AF54" s="13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</row>
    <row r="55" spans="1:116" s="4" customFormat="1" ht="15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6"/>
      <c r="X55" s="122"/>
      <c r="Y55" s="122"/>
      <c r="Z55" s="122"/>
      <c r="AA55" s="122"/>
      <c r="AB55" s="122"/>
      <c r="AC55" s="13"/>
      <c r="AD55" s="13"/>
      <c r="AE55" s="13"/>
      <c r="AF55" s="13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</row>
    <row r="56" spans="1:116" s="4" customFormat="1" ht="15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6"/>
      <c r="X56" s="122"/>
      <c r="Y56" s="122"/>
      <c r="Z56" s="122"/>
      <c r="AA56" s="122"/>
      <c r="AB56" s="122"/>
      <c r="AC56" s="13"/>
      <c r="AD56" s="13"/>
      <c r="AE56" s="13"/>
      <c r="AF56" s="13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</row>
    <row r="57" spans="1:116" s="4" customFormat="1" ht="15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6"/>
      <c r="X57" s="122"/>
      <c r="Y57" s="122"/>
      <c r="Z57" s="122"/>
      <c r="AA57" s="122"/>
      <c r="AB57" s="122"/>
      <c r="AC57" s="13"/>
      <c r="AD57" s="13"/>
      <c r="AE57" s="13"/>
      <c r="AF57" s="13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</row>
    <row r="58" spans="1:116" s="4" customFormat="1" ht="15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6"/>
      <c r="X58" s="122"/>
      <c r="Y58" s="122"/>
      <c r="Z58" s="122"/>
      <c r="AA58" s="122"/>
      <c r="AB58" s="122"/>
      <c r="AC58" s="13"/>
      <c r="AD58" s="13"/>
      <c r="AE58" s="13"/>
      <c r="AF58" s="13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</row>
    <row r="59" spans="1:116" s="4" customFormat="1" ht="15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6"/>
      <c r="X59" s="122"/>
      <c r="Y59" s="122"/>
      <c r="Z59" s="122"/>
      <c r="AA59" s="122"/>
      <c r="AB59" s="122"/>
      <c r="AC59" s="13"/>
      <c r="AD59" s="13"/>
      <c r="AE59" s="13"/>
      <c r="AF59" s="13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</row>
    <row r="60" spans="1:116" s="4" customFormat="1" ht="15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6"/>
      <c r="X60" s="122"/>
      <c r="Y60" s="122"/>
      <c r="Z60" s="122"/>
      <c r="AA60" s="122"/>
      <c r="AB60" s="122"/>
      <c r="AC60" s="13"/>
      <c r="AD60" s="13"/>
      <c r="AE60" s="13"/>
      <c r="AF60" s="13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</row>
    <row r="61" spans="1:116" s="4" customFormat="1" ht="15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6"/>
      <c r="X61" s="122"/>
      <c r="Y61" s="122"/>
      <c r="Z61" s="122"/>
      <c r="AA61" s="122"/>
      <c r="AB61" s="122"/>
      <c r="AC61" s="13"/>
      <c r="AD61" s="13"/>
      <c r="AE61" s="13"/>
      <c r="AF61" s="13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</row>
    <row r="62" spans="1:116" s="4" customFormat="1" ht="15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6"/>
      <c r="X62" s="122"/>
      <c r="Y62" s="122"/>
      <c r="Z62" s="122"/>
      <c r="AA62" s="122"/>
      <c r="AB62" s="122"/>
      <c r="AC62" s="13"/>
      <c r="AD62" s="13"/>
      <c r="AE62" s="13"/>
      <c r="AF62" s="13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</row>
    <row r="63" spans="1:116" s="4" customFormat="1" ht="15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6"/>
      <c r="X63" s="122"/>
      <c r="Y63" s="122"/>
      <c r="Z63" s="122"/>
      <c r="AA63" s="122"/>
      <c r="AB63" s="122"/>
      <c r="AC63" s="13"/>
      <c r="AD63" s="13"/>
      <c r="AE63" s="13"/>
      <c r="AF63" s="13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</row>
    <row r="64" spans="1:116" s="4" customFormat="1" ht="15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6"/>
      <c r="X64" s="122"/>
      <c r="Y64" s="122"/>
      <c r="Z64" s="122"/>
      <c r="AA64" s="122"/>
      <c r="AB64" s="122"/>
      <c r="AC64" s="13"/>
      <c r="AD64" s="13"/>
      <c r="AE64" s="13"/>
      <c r="AF64" s="13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</row>
    <row r="65" spans="1:116" s="4" customFormat="1" ht="15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6"/>
      <c r="X65" s="122"/>
      <c r="Y65" s="122"/>
      <c r="Z65" s="122"/>
      <c r="AA65" s="122"/>
      <c r="AB65" s="122"/>
      <c r="AC65" s="13"/>
      <c r="AD65" s="13"/>
      <c r="AE65" s="13"/>
      <c r="AF65" s="13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</row>
    <row r="66" spans="1:116" s="4" customFormat="1" ht="15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6"/>
      <c r="X66" s="122"/>
      <c r="Y66" s="122"/>
      <c r="Z66" s="122"/>
      <c r="AA66" s="122"/>
      <c r="AB66" s="122"/>
      <c r="AC66" s="13"/>
      <c r="AD66" s="13"/>
      <c r="AE66" s="13"/>
      <c r="AF66" s="13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</row>
    <row r="67" spans="1:116" s="4" customFormat="1" ht="15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6"/>
      <c r="X67" s="122"/>
      <c r="Y67" s="122"/>
      <c r="Z67" s="122"/>
      <c r="AA67" s="122"/>
      <c r="AB67" s="122"/>
      <c r="AC67" s="13"/>
      <c r="AD67" s="13"/>
      <c r="AE67" s="13"/>
      <c r="AF67" s="13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</row>
    <row r="68" spans="1:116" s="4" customFormat="1" ht="15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6"/>
      <c r="X68" s="122"/>
      <c r="Y68" s="122"/>
      <c r="Z68" s="122"/>
      <c r="AA68" s="122"/>
      <c r="AB68" s="122"/>
      <c r="AC68" s="13"/>
      <c r="AD68" s="13"/>
      <c r="AE68" s="13"/>
      <c r="AF68" s="13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</row>
    <row r="69" spans="1:116" s="4" customFormat="1" ht="15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6"/>
      <c r="X69" s="122"/>
      <c r="Y69" s="122"/>
      <c r="Z69" s="122"/>
      <c r="AA69" s="122"/>
      <c r="AB69" s="122"/>
      <c r="AC69" s="13"/>
      <c r="AD69" s="13"/>
      <c r="AE69" s="13"/>
      <c r="AF69" s="13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</row>
    <row r="70" spans="1:116" s="4" customFormat="1" ht="15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6"/>
      <c r="X70" s="122"/>
      <c r="Y70" s="122"/>
      <c r="Z70" s="122"/>
      <c r="AA70" s="122"/>
      <c r="AB70" s="122"/>
      <c r="AC70" s="13"/>
      <c r="AD70" s="13"/>
      <c r="AE70" s="13"/>
      <c r="AF70" s="13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</row>
    <row r="71" spans="1:116" s="4" customFormat="1" ht="15.7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6"/>
      <c r="X71" s="122"/>
      <c r="Y71" s="122"/>
      <c r="Z71" s="122"/>
      <c r="AA71" s="122"/>
      <c r="AB71" s="122"/>
      <c r="AC71" s="13"/>
      <c r="AD71" s="13"/>
      <c r="AE71" s="13"/>
      <c r="AF71" s="13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</row>
    <row r="72" spans="1:116" s="4" customFormat="1" ht="15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6"/>
      <c r="X72" s="122"/>
      <c r="Y72" s="122"/>
      <c r="Z72" s="122"/>
      <c r="AA72" s="122"/>
      <c r="AB72" s="122"/>
      <c r="AC72" s="13"/>
      <c r="AD72" s="13"/>
      <c r="AE72" s="13"/>
      <c r="AF72" s="13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</row>
    <row r="73" spans="1:116" s="4" customFormat="1" ht="15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6"/>
      <c r="X73" s="122"/>
      <c r="Y73" s="122"/>
      <c r="Z73" s="122"/>
      <c r="AA73" s="122"/>
      <c r="AB73" s="122"/>
      <c r="AC73" s="13"/>
      <c r="AD73" s="13"/>
      <c r="AE73" s="13"/>
      <c r="AF73" s="13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</row>
    <row r="74" spans="1:116" s="4" customFormat="1" ht="15.7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6"/>
      <c r="X74" s="122"/>
      <c r="Y74" s="122"/>
      <c r="Z74" s="122"/>
      <c r="AA74" s="122"/>
      <c r="AB74" s="122"/>
      <c r="AC74" s="13"/>
      <c r="AD74" s="13"/>
      <c r="AE74" s="13"/>
      <c r="AF74" s="13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</row>
    <row r="75" spans="1:116" s="4" customFormat="1" ht="15.7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6"/>
      <c r="X75" s="122"/>
      <c r="Y75" s="122"/>
      <c r="Z75" s="122"/>
      <c r="AA75" s="122"/>
      <c r="AB75" s="122"/>
      <c r="AC75" s="13"/>
      <c r="AD75" s="13"/>
      <c r="AE75" s="13"/>
      <c r="AF75" s="13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</row>
    <row r="76" spans="1:116" s="4" customFormat="1" ht="15.7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6"/>
      <c r="X76" s="122"/>
      <c r="Y76" s="122"/>
      <c r="Z76" s="122"/>
      <c r="AA76" s="122"/>
      <c r="AB76" s="122"/>
      <c r="AC76" s="13"/>
      <c r="AD76" s="13"/>
      <c r="AE76" s="13"/>
      <c r="AF76" s="13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</row>
    <row r="77" spans="1:116" s="4" customFormat="1" ht="15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6"/>
      <c r="X77" s="122"/>
      <c r="Y77" s="122"/>
      <c r="Z77" s="122"/>
      <c r="AA77" s="122"/>
      <c r="AB77" s="122"/>
      <c r="AC77" s="13"/>
      <c r="AD77" s="13"/>
      <c r="AE77" s="13"/>
      <c r="AF77" s="13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</row>
    <row r="78" spans="1:116" s="4" customFormat="1" ht="15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6"/>
      <c r="X78" s="122"/>
      <c r="Y78" s="122"/>
      <c r="Z78" s="122"/>
      <c r="AA78" s="122"/>
      <c r="AB78" s="122"/>
      <c r="AC78" s="13"/>
      <c r="AD78" s="13"/>
      <c r="AE78" s="13"/>
      <c r="AF78" s="13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</row>
    <row r="79" spans="1:116" s="4" customFormat="1" ht="15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6"/>
      <c r="X79" s="122"/>
      <c r="Y79" s="122"/>
      <c r="Z79" s="122"/>
      <c r="AA79" s="122"/>
      <c r="AB79" s="122"/>
      <c r="AC79" s="13"/>
      <c r="AD79" s="13"/>
      <c r="AE79" s="13"/>
      <c r="AF79" s="13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</row>
    <row r="80" spans="1:116" s="4" customFormat="1" ht="15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6"/>
      <c r="X80" s="122"/>
      <c r="Y80" s="122"/>
      <c r="Z80" s="122"/>
      <c r="AA80" s="122"/>
      <c r="AB80" s="122"/>
      <c r="AC80" s="13"/>
      <c r="AD80" s="13"/>
      <c r="AE80" s="13"/>
      <c r="AF80" s="13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</row>
    <row r="81" spans="1:116" s="4" customFormat="1" ht="15.7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6"/>
      <c r="X81" s="122"/>
      <c r="Y81" s="122"/>
      <c r="Z81" s="122"/>
      <c r="AA81" s="122"/>
      <c r="AB81" s="122"/>
      <c r="AC81" s="13"/>
      <c r="AD81" s="13"/>
      <c r="AE81" s="13"/>
      <c r="AF81" s="13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</row>
    <row r="82" spans="1:116" s="4" customFormat="1" ht="15.7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6"/>
      <c r="X82" s="122"/>
      <c r="Y82" s="122"/>
      <c r="Z82" s="122"/>
      <c r="AA82" s="122"/>
      <c r="AB82" s="122"/>
      <c r="AC82" s="13"/>
      <c r="AD82" s="13"/>
      <c r="AE82" s="13"/>
      <c r="AF82" s="13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</row>
    <row r="83" spans="1:116" s="4" customFormat="1" ht="15.7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6"/>
      <c r="X83" s="122"/>
      <c r="Y83" s="122"/>
      <c r="Z83" s="122"/>
      <c r="AA83" s="122"/>
      <c r="AB83" s="122"/>
      <c r="AC83" s="13"/>
      <c r="AD83" s="13"/>
      <c r="AE83" s="13"/>
      <c r="AF83" s="13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</row>
    <row r="84" spans="1:116" s="4" customFormat="1" ht="15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6"/>
      <c r="X84" s="122"/>
      <c r="Y84" s="122"/>
      <c r="Z84" s="122"/>
      <c r="AA84" s="122"/>
      <c r="AB84" s="122"/>
      <c r="AC84" s="13"/>
      <c r="AD84" s="13"/>
      <c r="AE84" s="13"/>
      <c r="AF84" s="13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</row>
    <row r="85" spans="1:116" s="4" customFormat="1" ht="15.7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6"/>
      <c r="X85" s="122"/>
      <c r="Y85" s="122"/>
      <c r="Z85" s="122"/>
      <c r="AA85" s="122"/>
      <c r="AB85" s="122"/>
      <c r="AC85" s="13"/>
      <c r="AD85" s="13"/>
      <c r="AE85" s="13"/>
      <c r="AF85" s="13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</row>
    <row r="86" spans="1:116" s="4" customFormat="1" ht="15.7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6"/>
      <c r="X86" s="122"/>
      <c r="Y86" s="122"/>
      <c r="Z86" s="122"/>
      <c r="AA86" s="122"/>
      <c r="AB86" s="122"/>
      <c r="AC86" s="13"/>
      <c r="AD86" s="13"/>
      <c r="AE86" s="13"/>
      <c r="AF86" s="13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</row>
    <row r="87" spans="1:116" s="4" customFormat="1" ht="15.7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6"/>
      <c r="X87" s="122"/>
      <c r="Y87" s="122"/>
      <c r="Z87" s="122"/>
      <c r="AA87" s="122"/>
      <c r="AB87" s="122"/>
      <c r="AC87" s="13"/>
      <c r="AD87" s="13"/>
      <c r="AE87" s="13"/>
      <c r="AF87" s="13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</row>
    <row r="88" spans="1:116" s="4" customFormat="1" ht="15.7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6"/>
      <c r="X88" s="122"/>
      <c r="Y88" s="122"/>
      <c r="Z88" s="122"/>
      <c r="AA88" s="122"/>
      <c r="AB88" s="122"/>
      <c r="AC88" s="13"/>
      <c r="AD88" s="13"/>
      <c r="AE88" s="13"/>
      <c r="AF88" s="13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</row>
    <row r="89" spans="1:116" s="4" customFormat="1" ht="15.7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6"/>
      <c r="X89" s="122"/>
      <c r="Y89" s="122"/>
      <c r="Z89" s="122"/>
      <c r="AA89" s="122"/>
      <c r="AB89" s="122"/>
      <c r="AC89" s="13"/>
      <c r="AD89" s="13"/>
      <c r="AE89" s="13"/>
      <c r="AF89" s="13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</row>
    <row r="90" spans="1:116" s="4" customFormat="1" ht="15.7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6"/>
      <c r="X90" s="122"/>
      <c r="Y90" s="122"/>
      <c r="Z90" s="122"/>
      <c r="AA90" s="122"/>
      <c r="AB90" s="122"/>
      <c r="AC90" s="13"/>
      <c r="AD90" s="13"/>
      <c r="AE90" s="13"/>
      <c r="AF90" s="13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</row>
    <row r="91" spans="1:116" s="4" customFormat="1" ht="15.7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6"/>
      <c r="X91" s="122"/>
      <c r="Y91" s="122"/>
      <c r="Z91" s="122"/>
      <c r="AA91" s="122"/>
      <c r="AB91" s="122"/>
      <c r="AC91" s="13"/>
      <c r="AD91" s="13"/>
      <c r="AE91" s="13"/>
      <c r="AF91" s="13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</row>
    <row r="92" spans="1:116" s="4" customFormat="1" ht="15.7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6"/>
      <c r="X92" s="122"/>
      <c r="Y92" s="122"/>
      <c r="Z92" s="122"/>
      <c r="AA92" s="122"/>
      <c r="AB92" s="122"/>
      <c r="AC92" s="13"/>
      <c r="AD92" s="13"/>
      <c r="AE92" s="13"/>
      <c r="AF92" s="13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</row>
    <row r="93" spans="1:116" s="4" customFormat="1" ht="15.7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6"/>
      <c r="X93" s="122"/>
      <c r="Y93" s="122"/>
      <c r="Z93" s="122"/>
      <c r="AA93" s="122"/>
      <c r="AB93" s="122"/>
      <c r="AC93" s="13"/>
      <c r="AD93" s="13"/>
      <c r="AE93" s="13"/>
      <c r="AF93" s="13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</row>
    <row r="94" spans="1:116" s="4" customFormat="1" ht="15.7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6"/>
      <c r="X94" s="122"/>
      <c r="Y94" s="122"/>
      <c r="Z94" s="122"/>
      <c r="AA94" s="122"/>
      <c r="AB94" s="122"/>
      <c r="AC94" s="13"/>
      <c r="AD94" s="13"/>
      <c r="AE94" s="13"/>
      <c r="AF94" s="13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</row>
    <row r="95" spans="1:116" s="4" customFormat="1" ht="15.7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6"/>
      <c r="X95" s="122"/>
      <c r="Y95" s="122"/>
      <c r="Z95" s="122"/>
      <c r="AA95" s="122"/>
      <c r="AB95" s="122"/>
      <c r="AC95" s="13"/>
      <c r="AD95" s="13"/>
      <c r="AE95" s="13"/>
      <c r="AF95" s="13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</row>
    <row r="96" spans="1:116" s="4" customFormat="1" ht="15.7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6"/>
      <c r="X96" s="122"/>
      <c r="Y96" s="122"/>
      <c r="Z96" s="122"/>
      <c r="AA96" s="122"/>
      <c r="AB96" s="122"/>
      <c r="AC96" s="13"/>
      <c r="AD96" s="13"/>
      <c r="AE96" s="13"/>
      <c r="AF96" s="13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</row>
    <row r="97" spans="1:116" s="4" customFormat="1" ht="15.7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6"/>
      <c r="X97" s="122"/>
      <c r="Y97" s="122"/>
      <c r="Z97" s="122"/>
      <c r="AA97" s="122"/>
      <c r="AB97" s="122"/>
      <c r="AC97" s="13"/>
      <c r="AD97" s="13"/>
      <c r="AE97" s="13"/>
      <c r="AF97" s="13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</row>
    <row r="98" spans="1:116" s="4" customFormat="1" ht="15.7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6"/>
      <c r="X98" s="122"/>
      <c r="Y98" s="122"/>
      <c r="Z98" s="122"/>
      <c r="AA98" s="122"/>
      <c r="AB98" s="122"/>
      <c r="AC98" s="13"/>
      <c r="AD98" s="13"/>
      <c r="AE98" s="13"/>
      <c r="AF98" s="13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</row>
    <row r="99" spans="1:116" s="4" customFormat="1" ht="15.7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6"/>
      <c r="X99" s="122"/>
      <c r="Y99" s="122"/>
      <c r="Z99" s="122"/>
      <c r="AA99" s="122"/>
      <c r="AB99" s="122"/>
      <c r="AC99" s="13"/>
      <c r="AD99" s="13"/>
      <c r="AE99" s="13"/>
      <c r="AF99" s="13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</row>
    <row r="100" spans="1:116" s="4" customFormat="1" ht="15.7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6"/>
      <c r="X100" s="122"/>
      <c r="Y100" s="122"/>
      <c r="Z100" s="122"/>
      <c r="AA100" s="122"/>
      <c r="AB100" s="122"/>
      <c r="AC100" s="13"/>
      <c r="AD100" s="13"/>
      <c r="AE100" s="13"/>
      <c r="AF100" s="13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</row>
    <row r="101" spans="1:116" s="4" customFormat="1" ht="15.7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6"/>
      <c r="X101" s="122"/>
      <c r="Y101" s="122"/>
      <c r="Z101" s="122"/>
      <c r="AA101" s="122"/>
      <c r="AB101" s="122"/>
      <c r="AC101" s="13"/>
      <c r="AD101" s="13"/>
      <c r="AE101" s="13"/>
      <c r="AF101" s="13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</row>
    <row r="102" spans="1:116" s="4" customFormat="1" ht="15.7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6"/>
      <c r="X102" s="122"/>
      <c r="Y102" s="122"/>
      <c r="Z102" s="122"/>
      <c r="AA102" s="122"/>
      <c r="AB102" s="122"/>
      <c r="AC102" s="13"/>
      <c r="AD102" s="13"/>
      <c r="AE102" s="13"/>
      <c r="AF102" s="13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</row>
    <row r="103" spans="1:116" s="4" customFormat="1" ht="15.7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6"/>
      <c r="X103" s="122"/>
      <c r="Y103" s="122"/>
      <c r="Z103" s="122"/>
      <c r="AA103" s="122"/>
      <c r="AB103" s="122"/>
      <c r="AC103" s="13"/>
      <c r="AD103" s="13"/>
      <c r="AE103" s="13"/>
      <c r="AF103" s="13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</row>
    <row r="104" spans="1:116" s="4" customFormat="1" ht="15.7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6"/>
      <c r="X104" s="122"/>
      <c r="Y104" s="122"/>
      <c r="Z104" s="122"/>
      <c r="AA104" s="122"/>
      <c r="AB104" s="122"/>
      <c r="AC104" s="13"/>
      <c r="AD104" s="13"/>
      <c r="AE104" s="13"/>
      <c r="AF104" s="13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</row>
    <row r="105" spans="1:116" s="4" customFormat="1" ht="15.7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6"/>
      <c r="X105" s="122"/>
      <c r="Y105" s="122"/>
      <c r="Z105" s="122"/>
      <c r="AA105" s="122"/>
      <c r="AB105" s="122"/>
      <c r="AC105" s="13"/>
      <c r="AD105" s="13"/>
      <c r="AE105" s="13"/>
      <c r="AF105" s="13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</row>
    <row r="106" spans="1:116" s="4" customFormat="1" ht="15.7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6"/>
      <c r="X106" s="122"/>
      <c r="Y106" s="122"/>
      <c r="Z106" s="122"/>
      <c r="AA106" s="122"/>
      <c r="AB106" s="122"/>
      <c r="AC106" s="13"/>
      <c r="AD106" s="13"/>
      <c r="AE106" s="13"/>
      <c r="AF106" s="13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</row>
    <row r="107" spans="1:116" s="4" customFormat="1" ht="15.7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6"/>
      <c r="X107" s="122"/>
      <c r="Y107" s="122"/>
      <c r="Z107" s="122"/>
      <c r="AA107" s="122"/>
      <c r="AB107" s="122"/>
      <c r="AC107" s="13"/>
      <c r="AD107" s="13"/>
      <c r="AE107" s="13"/>
      <c r="AF107" s="13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</row>
    <row r="108" spans="1:116" s="4" customFormat="1" ht="15.7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6"/>
      <c r="X108" s="122"/>
      <c r="Y108" s="122"/>
      <c r="Z108" s="122"/>
      <c r="AA108" s="122"/>
      <c r="AB108" s="122"/>
      <c r="AC108" s="13"/>
      <c r="AD108" s="13"/>
      <c r="AE108" s="13"/>
      <c r="AF108" s="13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</row>
    <row r="109" spans="1:116" s="4" customFormat="1" ht="15.7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6"/>
      <c r="X109" s="122"/>
      <c r="Y109" s="122"/>
      <c r="Z109" s="122"/>
      <c r="AA109" s="122"/>
      <c r="AB109" s="122"/>
      <c r="AC109" s="13"/>
      <c r="AD109" s="13"/>
      <c r="AE109" s="13"/>
      <c r="AF109" s="13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</row>
    <row r="110" spans="1:116" s="4" customFormat="1" ht="15.7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6"/>
      <c r="X110" s="122"/>
      <c r="Y110" s="122"/>
      <c r="Z110" s="122"/>
      <c r="AA110" s="122"/>
      <c r="AB110" s="122"/>
      <c r="AC110" s="13"/>
      <c r="AD110" s="13"/>
      <c r="AE110" s="13"/>
      <c r="AF110" s="13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</row>
    <row r="111" spans="1:116" s="4" customFormat="1" ht="15.7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6"/>
      <c r="X111" s="122"/>
      <c r="Y111" s="122"/>
      <c r="Z111" s="122"/>
      <c r="AA111" s="122"/>
      <c r="AB111" s="122"/>
      <c r="AC111" s="13"/>
      <c r="AD111" s="13"/>
      <c r="AE111" s="13"/>
      <c r="AF111" s="13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</row>
    <row r="112" spans="1:116" s="4" customFormat="1" ht="15.7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6"/>
      <c r="X112" s="122"/>
      <c r="Y112" s="122"/>
      <c r="Z112" s="122"/>
      <c r="AA112" s="122"/>
      <c r="AB112" s="122"/>
      <c r="AC112" s="13"/>
      <c r="AD112" s="13"/>
      <c r="AE112" s="13"/>
      <c r="AF112" s="13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</row>
    <row r="113" spans="1:116" s="4" customFormat="1" ht="15.7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6"/>
      <c r="X113" s="122"/>
      <c r="Y113" s="122"/>
      <c r="Z113" s="122"/>
      <c r="AA113" s="122"/>
      <c r="AB113" s="122"/>
      <c r="AC113" s="13"/>
      <c r="AD113" s="13"/>
      <c r="AE113" s="13"/>
      <c r="AF113" s="13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</row>
    <row r="114" spans="1:116" s="4" customFormat="1" ht="15.7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6"/>
      <c r="X114" s="122"/>
      <c r="Y114" s="122"/>
      <c r="Z114" s="122"/>
      <c r="AA114" s="122"/>
      <c r="AB114" s="122"/>
      <c r="AC114" s="13"/>
      <c r="AD114" s="13"/>
      <c r="AE114" s="13"/>
      <c r="AF114" s="13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</row>
    <row r="115" spans="1:116" s="4" customFormat="1" ht="15.7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6"/>
      <c r="X115" s="122"/>
      <c r="Y115" s="122"/>
      <c r="Z115" s="122"/>
      <c r="AA115" s="122"/>
      <c r="AB115" s="122"/>
      <c r="AC115" s="13"/>
      <c r="AD115" s="13"/>
      <c r="AE115" s="13"/>
      <c r="AF115" s="13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</row>
    <row r="116" spans="1:116" s="4" customFormat="1" ht="15.7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6"/>
      <c r="X116" s="122"/>
      <c r="Y116" s="122"/>
      <c r="Z116" s="122"/>
      <c r="AA116" s="122"/>
      <c r="AB116" s="122"/>
      <c r="AC116" s="13"/>
      <c r="AD116" s="13"/>
      <c r="AE116" s="13"/>
      <c r="AF116" s="13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</row>
    <row r="117" spans="1:116" s="4" customFormat="1" ht="15.7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6"/>
      <c r="X117" s="122"/>
      <c r="Y117" s="122"/>
      <c r="Z117" s="122"/>
      <c r="AA117" s="122"/>
      <c r="AB117" s="122"/>
      <c r="AC117" s="13"/>
      <c r="AD117" s="13"/>
      <c r="AE117" s="13"/>
      <c r="AF117" s="13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</row>
    <row r="118" spans="1:116" s="4" customFormat="1" ht="15.7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6"/>
      <c r="X118" s="122"/>
      <c r="Y118" s="122"/>
      <c r="Z118" s="122"/>
      <c r="AA118" s="122"/>
      <c r="AB118" s="122"/>
      <c r="AC118" s="13"/>
      <c r="AD118" s="13"/>
      <c r="AE118" s="13"/>
      <c r="AF118" s="13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</row>
    <row r="119" spans="1:116" s="4" customFormat="1" ht="15.7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6"/>
      <c r="X119" s="122"/>
      <c r="Y119" s="122"/>
      <c r="Z119" s="122"/>
      <c r="AA119" s="122"/>
      <c r="AB119" s="122"/>
      <c r="AC119" s="13"/>
      <c r="AD119" s="13"/>
      <c r="AE119" s="13"/>
      <c r="AF119" s="13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</row>
    <row r="120" spans="1:116" s="4" customFormat="1" ht="15.7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6"/>
      <c r="X120" s="122"/>
      <c r="Y120" s="122"/>
      <c r="Z120" s="122"/>
      <c r="AA120" s="122"/>
      <c r="AB120" s="122"/>
      <c r="AC120" s="13"/>
      <c r="AD120" s="13"/>
      <c r="AE120" s="13"/>
      <c r="AF120" s="13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</row>
    <row r="121" spans="1:116" s="4" customFormat="1" ht="15.7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6"/>
      <c r="X121" s="122"/>
      <c r="Y121" s="122"/>
      <c r="Z121" s="122"/>
      <c r="AA121" s="122"/>
      <c r="AB121" s="122"/>
      <c r="AC121" s="13"/>
      <c r="AD121" s="13"/>
      <c r="AE121" s="13"/>
      <c r="AF121" s="13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</row>
    <row r="122" spans="1:22" ht="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</sheetData>
  <sheetProtection/>
  <mergeCells count="34">
    <mergeCell ref="AB6:AB7"/>
    <mergeCell ref="Z6:Z7"/>
    <mergeCell ref="B5:V5"/>
    <mergeCell ref="AA6:AA7"/>
    <mergeCell ref="X6:Y7"/>
    <mergeCell ref="A6:B7"/>
    <mergeCell ref="S6:V6"/>
    <mergeCell ref="P6:R6"/>
    <mergeCell ref="L6:N6"/>
    <mergeCell ref="J6:K7"/>
    <mergeCell ref="AD6:AD7"/>
    <mergeCell ref="X8:Y8"/>
    <mergeCell ref="X9:Y9"/>
    <mergeCell ref="E6:E7"/>
    <mergeCell ref="AE6:AE7"/>
    <mergeCell ref="AH6:AH7"/>
    <mergeCell ref="AF6:AF7"/>
    <mergeCell ref="AC6:AC7"/>
    <mergeCell ref="AG6:AG7"/>
    <mergeCell ref="F6:I6"/>
    <mergeCell ref="X21:Y21"/>
    <mergeCell ref="X10:Y10"/>
    <mergeCell ref="X13:Y13"/>
    <mergeCell ref="X15:Y15"/>
    <mergeCell ref="X17:Y17"/>
    <mergeCell ref="A26:B26"/>
    <mergeCell ref="A21:B21"/>
    <mergeCell ref="X18:Y18"/>
    <mergeCell ref="C6:C7"/>
    <mergeCell ref="D6:D7"/>
    <mergeCell ref="A4:W4"/>
    <mergeCell ref="T1:W1"/>
    <mergeCell ref="T2:W2"/>
    <mergeCell ref="T3:W3"/>
  </mergeCells>
  <printOptions/>
  <pageMargins left="0.1968503937007874" right="0" top="0.3937007874015748" bottom="0.1968503937007874" header="0.5118110236220472" footer="0.11811023622047245"/>
  <pageSetup horizontalDpi="600" verticalDpi="600" orientation="landscape" paperSize="9" scale="60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Валентина Николаевна</dc:creator>
  <cp:keywords/>
  <dc:description/>
  <cp:lastModifiedBy>TrushkovaAS</cp:lastModifiedBy>
  <cp:lastPrinted>2022-08-30T12:55:54Z</cp:lastPrinted>
  <dcterms:created xsi:type="dcterms:W3CDTF">2004-05-11T09:22:17Z</dcterms:created>
  <dcterms:modified xsi:type="dcterms:W3CDTF">2022-08-30T12:56:32Z</dcterms:modified>
  <cp:category/>
  <cp:version/>
  <cp:contentType/>
  <cp:contentStatus/>
</cp:coreProperties>
</file>