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435" activeTab="2"/>
  </bookViews>
  <sheets>
    <sheet name="Приложение 1" sheetId="3" r:id="rId1"/>
    <sheet name="Приложение 2" sheetId="2" r:id="rId2"/>
    <sheet name="Приложение 3" sheetId="1" r:id="rId3"/>
  </sheets>
  <externalReferences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3" i="1" l="1"/>
  <c r="D33" i="1"/>
  <c r="C33" i="1"/>
  <c r="AE32" i="1"/>
  <c r="D32" i="1"/>
  <c r="C32" i="1" s="1"/>
  <c r="AE31" i="1"/>
  <c r="E31" i="1"/>
  <c r="D31" i="1" s="1"/>
  <c r="C31" i="1" s="1"/>
  <c r="AE30" i="1"/>
  <c r="D30" i="1"/>
  <c r="C30" i="1" s="1"/>
  <c r="AE29" i="1"/>
  <c r="D29" i="1"/>
  <c r="C29" i="1" s="1"/>
  <c r="AE28" i="1"/>
  <c r="E28" i="1"/>
  <c r="D28" i="1" s="1"/>
  <c r="C28" i="1" s="1"/>
  <c r="AE27" i="1"/>
  <c r="D27" i="1"/>
  <c r="C27" i="1" s="1"/>
  <c r="AE26" i="1"/>
  <c r="E26" i="1"/>
  <c r="D26" i="1"/>
  <c r="C26" i="1" s="1"/>
  <c r="AE25" i="1"/>
  <c r="D25" i="1"/>
  <c r="C25" i="1" s="1"/>
  <c r="AE24" i="1"/>
  <c r="E24" i="1"/>
  <c r="D24" i="1" s="1"/>
  <c r="C24" i="1" s="1"/>
  <c r="AE23" i="1"/>
  <c r="E23" i="1"/>
  <c r="D23" i="1" s="1"/>
  <c r="C23" i="1" s="1"/>
  <c r="AE22" i="1"/>
  <c r="E22" i="1"/>
  <c r="D22" i="1" s="1"/>
  <c r="AE21" i="1"/>
  <c r="D21" i="1"/>
  <c r="C21" i="1"/>
  <c r="AE20" i="1"/>
  <c r="D20" i="1"/>
  <c r="AJ20" i="1" s="1"/>
  <c r="AE19" i="1"/>
  <c r="E19" i="1"/>
  <c r="D19" i="1" s="1"/>
  <c r="AJ19" i="1" s="1"/>
  <c r="AE18" i="1"/>
  <c r="D18" i="1"/>
  <c r="AF17" i="1"/>
  <c r="Y17" i="1"/>
  <c r="Y12" i="1" s="1"/>
  <c r="X17" i="1"/>
  <c r="X12" i="1" s="1"/>
  <c r="U17" i="1"/>
  <c r="T17" i="1"/>
  <c r="Q17" i="1"/>
  <c r="Q12" i="1" s="1"/>
  <c r="P17" i="1"/>
  <c r="P12" i="1" s="1"/>
  <c r="O17" i="1"/>
  <c r="O12" i="1" s="1"/>
  <c r="N17" i="1"/>
  <c r="M17" i="1"/>
  <c r="M12" i="1" s="1"/>
  <c r="L17" i="1"/>
  <c r="L12" i="1" s="1"/>
  <c r="I17" i="1"/>
  <c r="I12" i="1" s="1"/>
  <c r="H17" i="1"/>
  <c r="G17" i="1"/>
  <c r="G12" i="1" s="1"/>
  <c r="F17" i="1"/>
  <c r="F12" i="1" s="1"/>
  <c r="AE16" i="1"/>
  <c r="D16" i="1"/>
  <c r="AE15" i="1"/>
  <c r="AE14" i="1" s="1"/>
  <c r="D15" i="1"/>
  <c r="A15" i="1"/>
  <c r="A16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J14" i="1"/>
  <c r="AF14" i="1"/>
  <c r="AF12" i="1" s="1"/>
  <c r="U14" i="1"/>
  <c r="U12" i="1" s="1"/>
  <c r="T14" i="1"/>
  <c r="D14" i="1"/>
  <c r="T12" i="1"/>
  <c r="N12" i="1"/>
  <c r="H12" i="1"/>
  <c r="W33" i="2"/>
  <c r="V33" i="2"/>
  <c r="U33" i="2"/>
  <c r="T33" i="2" s="1"/>
  <c r="Y33" i="2" s="1"/>
  <c r="O33" i="2"/>
  <c r="W32" i="2"/>
  <c r="V32" i="2"/>
  <c r="U32" i="2"/>
  <c r="O32" i="2"/>
  <c r="W31" i="2"/>
  <c r="V31" i="2"/>
  <c r="U31" i="2"/>
  <c r="T31" i="2"/>
  <c r="Y31" i="2" s="1"/>
  <c r="O31" i="2"/>
  <c r="W30" i="2"/>
  <c r="V30" i="2"/>
  <c r="U30" i="2"/>
  <c r="T30" i="2" s="1"/>
  <c r="Y30" i="2" s="1"/>
  <c r="O30" i="2"/>
  <c r="W29" i="2"/>
  <c r="V29" i="2"/>
  <c r="U29" i="2"/>
  <c r="T29" i="2" s="1"/>
  <c r="Y29" i="2" s="1"/>
  <c r="O29" i="2"/>
  <c r="W28" i="2"/>
  <c r="V28" i="2"/>
  <c r="U28" i="2"/>
  <c r="O28" i="2"/>
  <c r="W27" i="2"/>
  <c r="V27" i="2"/>
  <c r="U27" i="2"/>
  <c r="T27" i="2"/>
  <c r="Y27" i="2" s="1"/>
  <c r="O27" i="2"/>
  <c r="W26" i="2"/>
  <c r="V26" i="2"/>
  <c r="U26" i="2"/>
  <c r="T26" i="2" s="1"/>
  <c r="Y26" i="2" s="1"/>
  <c r="O26" i="2"/>
  <c r="W25" i="2"/>
  <c r="V25" i="2"/>
  <c r="U25" i="2"/>
  <c r="T25" i="2" s="1"/>
  <c r="Y25" i="2" s="1"/>
  <c r="O25" i="2"/>
  <c r="W24" i="2"/>
  <c r="V24" i="2"/>
  <c r="U24" i="2"/>
  <c r="O24" i="2"/>
  <c r="W23" i="2"/>
  <c r="V23" i="2"/>
  <c r="U23" i="2"/>
  <c r="T23" i="2"/>
  <c r="Y23" i="2" s="1"/>
  <c r="O23" i="2"/>
  <c r="W22" i="2"/>
  <c r="V22" i="2"/>
  <c r="U22" i="2"/>
  <c r="T22" i="2" s="1"/>
  <c r="Y22" i="2" s="1"/>
  <c r="O22" i="2"/>
  <c r="W21" i="2"/>
  <c r="V21" i="2"/>
  <c r="U21" i="2"/>
  <c r="T21" i="2" s="1"/>
  <c r="Y21" i="2" s="1"/>
  <c r="O21" i="2"/>
  <c r="W20" i="2"/>
  <c r="V20" i="2"/>
  <c r="U20" i="2"/>
  <c r="O20" i="2"/>
  <c r="W19" i="2"/>
  <c r="V19" i="2"/>
  <c r="V17" i="2" s="1"/>
  <c r="U19" i="2"/>
  <c r="T19" i="2"/>
  <c r="Y19" i="2" s="1"/>
  <c r="O19" i="2"/>
  <c r="W18" i="2"/>
  <c r="V18" i="2"/>
  <c r="U18" i="2"/>
  <c r="T18" i="2" s="1"/>
  <c r="O18" i="2"/>
  <c r="W17" i="2"/>
  <c r="S17" i="2"/>
  <c r="S12" i="2" s="1"/>
  <c r="N17" i="2"/>
  <c r="M17" i="2"/>
  <c r="K17" i="2"/>
  <c r="J17" i="2"/>
  <c r="I17" i="2"/>
  <c r="W16" i="2"/>
  <c r="V16" i="2"/>
  <c r="U16" i="2"/>
  <c r="T16" i="2" s="1"/>
  <c r="O16" i="2"/>
  <c r="W15" i="2"/>
  <c r="V15" i="2"/>
  <c r="U15" i="2"/>
  <c r="T15" i="2" s="1"/>
  <c r="Y15" i="2" s="1"/>
  <c r="O15" i="2"/>
  <c r="A15" i="2"/>
  <c r="A16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V14" i="2"/>
  <c r="S14" i="2"/>
  <c r="R14" i="2"/>
  <c r="Q14" i="2"/>
  <c r="P14" i="2"/>
  <c r="N14" i="2"/>
  <c r="M14" i="2"/>
  <c r="K14" i="2"/>
  <c r="J14" i="2"/>
  <c r="I14" i="2"/>
  <c r="R12" i="2"/>
  <c r="Q12" i="2"/>
  <c r="P12" i="2"/>
  <c r="N12" i="2"/>
  <c r="M12" i="2"/>
  <c r="K12" i="2"/>
  <c r="J12" i="2"/>
  <c r="I12" i="2"/>
  <c r="W14" i="2" l="1"/>
  <c r="W12" i="2" s="1"/>
  <c r="V12" i="2"/>
  <c r="O14" i="2"/>
  <c r="U17" i="2"/>
  <c r="O17" i="2"/>
  <c r="T20" i="2"/>
  <c r="Y20" i="2" s="1"/>
  <c r="T24" i="2"/>
  <c r="Y24" i="2" s="1"/>
  <c r="T28" i="2"/>
  <c r="Y28" i="2" s="1"/>
  <c r="T32" i="2"/>
  <c r="Y32" i="2" s="1"/>
  <c r="C15" i="1"/>
  <c r="C16" i="1"/>
  <c r="E17" i="1"/>
  <c r="E12" i="1" s="1"/>
  <c r="C18" i="1"/>
  <c r="AE17" i="1"/>
  <c r="AE12" i="1" s="1"/>
  <c r="C22" i="1"/>
  <c r="AJ17" i="1"/>
  <c r="AJ12" i="1" s="1"/>
  <c r="D17" i="1"/>
  <c r="D12" i="1" s="1"/>
  <c r="C19" i="1"/>
  <c r="C20" i="1"/>
  <c r="Y16" i="2"/>
  <c r="T14" i="2"/>
  <c r="Y18" i="2"/>
  <c r="T17" i="2"/>
  <c r="U14" i="2"/>
  <c r="U12" i="2" s="1"/>
  <c r="J12" i="3"/>
  <c r="J11" i="3"/>
  <c r="O12" i="2" l="1"/>
  <c r="C17" i="1"/>
  <c r="C14" i="1"/>
  <c r="T12" i="2"/>
  <c r="X12" i="3"/>
  <c r="W12" i="3" s="1"/>
  <c r="W9" i="3" s="1"/>
  <c r="W11" i="3"/>
  <c r="V9" i="3"/>
  <c r="C12" i="1" l="1"/>
  <c r="X9" i="3"/>
  <c r="V1" i="2" l="1"/>
  <c r="N1" i="2"/>
  <c r="M1" i="2"/>
  <c r="I1" i="2"/>
  <c r="B10" i="2"/>
  <c r="C10" i="2" s="1"/>
  <c r="D10" i="2" s="1"/>
  <c r="E10" i="2" s="1"/>
  <c r="F10" i="2" s="1"/>
  <c r="G10" i="2" s="1"/>
  <c r="H10" i="2" s="1"/>
  <c r="I10" i="2" s="1"/>
  <c r="J10" i="2" s="1"/>
  <c r="K10" i="2" s="1"/>
  <c r="L10" i="2" s="1"/>
  <c r="M10" i="2" s="1"/>
  <c r="N10" i="2" s="1"/>
  <c r="O10" i="2" s="1"/>
  <c r="P10" i="2" s="1"/>
  <c r="Q10" i="2" s="1"/>
  <c r="R10" i="2" s="1"/>
  <c r="S10" i="2" s="1"/>
  <c r="T10" i="2" s="1"/>
  <c r="U10" i="2" s="1"/>
  <c r="V10" i="2" s="1"/>
  <c r="W10" i="2" s="1"/>
  <c r="X10" i="2" s="1"/>
  <c r="Y10" i="2" s="1"/>
  <c r="Z10" i="2" s="1"/>
  <c r="AA10" i="2" s="1"/>
  <c r="AA1" i="2"/>
  <c r="Z1" i="2"/>
  <c r="Y1" i="2"/>
  <c r="X1" i="2"/>
  <c r="W1" i="2"/>
  <c r="U1" i="2"/>
  <c r="R1" i="2"/>
  <c r="Q1" i="2"/>
  <c r="P1" i="2"/>
  <c r="J1" i="2"/>
  <c r="H1" i="2"/>
  <c r="G1" i="2"/>
  <c r="F1" i="2"/>
  <c r="E1" i="2"/>
  <c r="D1" i="2"/>
  <c r="C1" i="2"/>
  <c r="B1" i="2"/>
  <c r="A1" i="2"/>
  <c r="B10" i="1"/>
  <c r="C10" i="1" s="1"/>
  <c r="D10" i="1" s="1"/>
  <c r="E10" i="1" s="1"/>
  <c r="F10" i="1" s="1"/>
  <c r="G10" i="1" s="1"/>
  <c r="H10" i="1" s="1"/>
  <c r="I10" i="1" s="1"/>
  <c r="J10" i="1" s="1"/>
  <c r="K10" i="1" s="1"/>
  <c r="L10" i="1" s="1"/>
  <c r="M10" i="1" s="1"/>
  <c r="N10" i="1" s="1"/>
  <c r="O10" i="1" s="1"/>
  <c r="P10" i="1" s="1"/>
  <c r="Q10" i="1" s="1"/>
  <c r="R10" i="1" s="1"/>
  <c r="S10" i="1" s="1"/>
  <c r="T10" i="1" s="1"/>
  <c r="U10" i="1" s="1"/>
  <c r="V10" i="1" s="1"/>
  <c r="W10" i="1" s="1"/>
  <c r="X10" i="1" s="1"/>
  <c r="Y10" i="1" s="1"/>
  <c r="Z10" i="1" s="1"/>
  <c r="AA10" i="1" s="1"/>
  <c r="AB10" i="1" s="1"/>
  <c r="AC10" i="1" s="1"/>
  <c r="AD10" i="1" s="1"/>
  <c r="AE10" i="1" s="1"/>
  <c r="AF10" i="1" s="1"/>
  <c r="AG10" i="1" s="1"/>
  <c r="AH10" i="1" s="1"/>
  <c r="AI10" i="1" s="1"/>
  <c r="AJ10" i="1" s="1"/>
  <c r="AK10" i="1" s="1"/>
  <c r="K1" i="2" l="1"/>
  <c r="L1" i="2"/>
  <c r="T1" i="2" l="1"/>
  <c r="O1" i="2" l="1"/>
  <c r="S1" i="2"/>
</calcChain>
</file>

<file path=xl/sharedStrings.xml><?xml version="1.0" encoding="utf-8"?>
<sst xmlns="http://schemas.openxmlformats.org/spreadsheetml/2006/main" count="303" uniqueCount="134">
  <si>
    <t>Перечень  многоквартирных домов, находящихся на территории Нижегородской области, общее имущество которых подлежит капитальному ремонту в 2014-2016 годах, включенных в краткосрочный план</t>
  </si>
  <si>
    <t>№ п/п</t>
  </si>
  <si>
    <t>Адрес МКД</t>
  </si>
  <si>
    <t>Год ввода в эксплуатацию</t>
  </si>
  <si>
    <t>Завершение последнего капитального ремонта</t>
  </si>
  <si>
    <t>Способ формирования Фонда: спецсчет - ТСЖ/ЖК/УО;спецсчет у рег. оператора - СчРО;счет рег. Оператора - РО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</si>
  <si>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</si>
  <si>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</si>
  <si>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</si>
  <si>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</si>
  <si>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</si>
  <si>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</si>
  <si>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Источники финансирования капитального ремонта</t>
  </si>
  <si>
    <t>Стоимость капитального ремонта</t>
  </si>
  <si>
    <t>Удельная стоимость капитального ремонта 1кв.м общей площади помещений МКД</t>
  </si>
  <si>
    <t>Предельная стоимость капитального ремонта 1кв.м общей площади помещений МКД</t>
  </si>
  <si>
    <t>Плановая дата завершения работ</t>
  </si>
  <si>
    <r>
      <t xml:space="preserve">ВСЕГО стоимость капитального ремонта                                                           </t>
    </r>
    <r>
      <rPr>
        <sz val="9"/>
        <rFont val="Times New Roman"/>
        <family val="1"/>
        <charset val="204"/>
      </rPr>
      <t>(столбец 4 +столбец 31+ столбец 36 + столбец 37)</t>
    </r>
  </si>
  <si>
    <t>СМР</t>
  </si>
  <si>
    <t>ПИР</t>
  </si>
  <si>
    <t xml:space="preserve">Осуществление строительного контроля (технического надзора), авторского надзора применительно к объектам культурного наследия </t>
  </si>
  <si>
    <t>Иные виды работ и услуг по капитальному ремонту, предусмотренные ст.20 Закона НО от 28.11.2013 №159-З</t>
  </si>
  <si>
    <t>Всего:</t>
  </si>
  <si>
    <t xml:space="preserve">Жилых помещений </t>
  </si>
  <si>
    <t xml:space="preserve">Нежилых помещений </t>
  </si>
  <si>
    <t>В том числе жилых помещений, находящихся в собственности граждан</t>
  </si>
  <si>
    <t>в том числе:</t>
  </si>
  <si>
    <t>Всего стоимость капитального ремонта СМР</t>
  </si>
  <si>
    <t>в том числе</t>
  </si>
  <si>
    <t>Всего ПИР</t>
  </si>
  <si>
    <t>За счет средств Фонда содействия реформированию ЖКХ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</si>
  <si>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</si>
  <si>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</si>
  <si>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</si>
  <si>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 xml:space="preserve">Стоимость строительно-монтажных работ (СМР) </t>
  </si>
  <si>
    <t>Стоимость проектных работ  (ПИР)</t>
  </si>
  <si>
    <t>Стоимость затрат на осуществление строительного контроля (технического надзора), авторского надзора применительно к объектам культурного наследия</t>
  </si>
  <si>
    <t xml:space="preserve">Всего  ремонт внутридомовых инженерных систем </t>
  </si>
  <si>
    <t>Ремонт или замена лифтового оборудования, признанного непригодным для эксплуатации или отработавшего нормативный срок эксплуатации, ремонт лифтовых шахт</t>
  </si>
  <si>
    <t>Ремонт крыши</t>
  </si>
  <si>
    <t>Ремонт подвальных помещений, относящихся к общему имуществу в МКД</t>
  </si>
  <si>
    <t>Ремонт фасада и (или) осуществляемое в соответствии с ч.3 ст.20 Закона НО от 28.11.2013 №159-З утепление фасада</t>
  </si>
  <si>
    <t>Замена признанных непригодными к применению коллективных (общедомовых) приборов учёта потребления ресурсов, необходимых для предоставления коммунальных услуг (тепловой энергии, гороячей и холодной воды, электрической энергии, газ)  (ПУ)</t>
  </si>
  <si>
    <t>Ремонт фундамента МКД</t>
  </si>
  <si>
    <t>Установка или замена признанных непригодными к применению узлов управления и регулирования потребления ресурсов, необходимых для предоставлениякоммунальных услуг (тепловой энергии, гороячей и холодной воды, электрической энергии, газ) (УУ, УР)</t>
  </si>
  <si>
    <t xml:space="preserve">Ремонт системы дымоудаления </t>
  </si>
  <si>
    <t>Разработка проектной, научено-проектной  (применительно к объектам культурного наследия (памятникам истории и культуры) народов РФ) документации для капитального ремонта, сметной документации на выполнение работ и (или) услуг по капитальному ремонту</t>
  </si>
  <si>
    <t>Проведение экспертизы проектной и (или) сметной документации в соответствии с законодательством РФ</t>
  </si>
  <si>
    <t>Обследование технического состояния МКДи (или) элементов МКД и (или) инженерных систем МКД</t>
  </si>
  <si>
    <t>Инженерные изыскания, проводимые специализированной организацией</t>
  </si>
  <si>
    <t>электроснабжение</t>
  </si>
  <si>
    <t>теплоснабжение</t>
  </si>
  <si>
    <t>газоснабжение</t>
  </si>
  <si>
    <t xml:space="preserve">холодное водоснабжение </t>
  </si>
  <si>
    <t>горячее водоснабжение</t>
  </si>
  <si>
    <t>водоотведение</t>
  </si>
  <si>
    <t>кв.м</t>
  </si>
  <si>
    <t>чел.</t>
  </si>
  <si>
    <t>руб.</t>
  </si>
  <si>
    <t>руб./кв.м</t>
  </si>
  <si>
    <t>мм.гггг</t>
  </si>
  <si>
    <t>м</t>
  </si>
  <si>
    <t>ед.</t>
  </si>
  <si>
    <t>кв.м.</t>
  </si>
  <si>
    <t>куб.м.</t>
  </si>
  <si>
    <t>Итого по МО на период 2014 - 2015 годы</t>
  </si>
  <si>
    <t>Итого по МО на период 2015 - 2016 годы</t>
  </si>
  <si>
    <t>не было</t>
  </si>
  <si>
    <t>РО</t>
  </si>
  <si>
    <t>12.2016</t>
  </si>
  <si>
    <t>К</t>
  </si>
  <si>
    <t>Итого по МО на  2016 год</t>
  </si>
  <si>
    <t>Городской округ город Шахунья</t>
  </si>
  <si>
    <t>Всего по городскому округу город Шахунья на 2014-2016 годы</t>
  </si>
  <si>
    <t>с.Черное, ул.Молодежная, д.1</t>
  </si>
  <si>
    <t>г.Шахунья, ул.Коминтерна, д.92а</t>
  </si>
  <si>
    <t>г.Шахунья, ул.Яранское шоссе, д.23</t>
  </si>
  <si>
    <t>П</t>
  </si>
  <si>
    <t>п.Сява, ул.Ленина, д.22</t>
  </si>
  <si>
    <t xml:space="preserve">г.Шахунья, ул.Комсомольская, д.55г </t>
  </si>
  <si>
    <t>п.Вахтан, ул.Ленина, д.7</t>
  </si>
  <si>
    <t>г.Шахунья, ул.Островского, д.1</t>
  </si>
  <si>
    <t>Д</t>
  </si>
  <si>
    <t>п.Сява, ул.Просвещения, д.14</t>
  </si>
  <si>
    <t>г.Шахунья, ул.Коминтерна, д.2а</t>
  </si>
  <si>
    <t>п.Сява, ул.Ленина, д.6</t>
  </si>
  <si>
    <t>п.Вахтан, ул.Гагарина, д.1</t>
  </si>
  <si>
    <t xml:space="preserve">г.Шахунья, ул.Комсомольская, д.55б </t>
  </si>
  <si>
    <t>с.Верховское, ул.Дорожная, д.4</t>
  </si>
  <si>
    <t>с.Черное, ул.Молодежная, д.14</t>
  </si>
  <si>
    <t>п.Сява, ул.Ленина, д.9</t>
  </si>
  <si>
    <t>г.Шахунья, ул.Островского, д.3</t>
  </si>
  <si>
    <t>п.Вахтан, ул.Гагарина, д.5</t>
  </si>
  <si>
    <t>п.Сява, ул.Просвещения, д.10</t>
  </si>
  <si>
    <t>Париложение 1</t>
  </si>
  <si>
    <t>Финансовое обеспечение многоквартирных домов, находящихся на территории городского округа город Шахунья Нижегородской области, общее имущество  которых подлежит капитальному ремонту в 2014-2016 годах, включенных в краткосрочный план</t>
  </si>
  <si>
    <t>№п/п</t>
  </si>
  <si>
    <t>Наименование муниципального района (городского округа)</t>
  </si>
  <si>
    <t>Общая площадь жилых и нежилых помещений в МКД, участвующих в региональной программе капитального ремонта общего имущества в многоквартирных домах, расположенных на территории Нижегородской области</t>
  </si>
  <si>
    <t xml:space="preserve">Общая площадь жилых и нежилых помещений, выбывших из региональной программы </t>
  </si>
  <si>
    <t xml:space="preserve">Общая площадь жилых и нежилых помещений, вновь включенных в региональную программу </t>
  </si>
  <si>
    <t xml:space="preserve"> размер взноса на капитальный ремонт МКД</t>
  </si>
  <si>
    <t>Планируемый объем начислений в месяц</t>
  </si>
  <si>
    <t xml:space="preserve">Планируемый процент сбора взносов на капитальный ремонт </t>
  </si>
  <si>
    <t>Доля, направленная на капитальный ремонт в соотвествии со ст. 32 Закона Нижегородской области  от 28.11.2013 № 159-З (счет у регионального оператора РО)</t>
  </si>
  <si>
    <t>Планируемые средства государственной и муниципальной поддержки</t>
  </si>
  <si>
    <t>Остаток средств, неиспользованных региональным оператором в предыдущем году</t>
  </si>
  <si>
    <t xml:space="preserve">Планируемые средва на капитальный ремонт </t>
  </si>
  <si>
    <t>Всего</t>
  </si>
  <si>
    <t>в  том числе</t>
  </si>
  <si>
    <t>Всего средств на капитальный ремонт по Нижегородской области (столбец 18+столбец 24 + столбец 25 + столбец 26)</t>
  </si>
  <si>
    <t>у регионального оператора (РО)</t>
  </si>
  <si>
    <t>на спец. счете у реионального оператора (СчРО)</t>
  </si>
  <si>
    <t>на спец. счете ТСЖ/ЖК/УО</t>
  </si>
  <si>
    <t>Объем  начисления  (столбец 4 х столбец 9) (счет у регионального оператора РО)</t>
  </si>
  <si>
    <t>Объем  начисления  (столбец 5 х столбец 9) (спец.счет у регионального оператора СчРО</t>
  </si>
  <si>
    <t>Объем  начисления  (столбец 6 х столбец 9) (спец.счета  ТСЖ/ЖК/УО)</t>
  </si>
  <si>
    <t>На счете у регионального оператора (РО)</t>
  </si>
  <si>
    <t xml:space="preserve"> На спец.счете у регионального оператора (СчРО)</t>
  </si>
  <si>
    <t>На спец. счетах  ТСЖ/ЖК/УО</t>
  </si>
  <si>
    <t>за счет средств Фонда содействия реформированию ЖКХ</t>
  </si>
  <si>
    <t>за счет средств бюджета субъекта Российской Федерации</t>
  </si>
  <si>
    <t>за счет средств местного бюджета</t>
  </si>
  <si>
    <t>На счете у регионального оператора (РО) (столбец 11 х столбец 14 х столбец 17 х  12 мес) + столбец 22</t>
  </si>
  <si>
    <t>На спец. счете у регионального оператора (СчРО) (столбец 12 х столбец 15  х  12 мес)  (по МКД включенных в краткосрочный план)</t>
  </si>
  <si>
    <t xml:space="preserve"> На специальных счетах ТСЖ/ЖК/УО (столбец 13 х столбец 16  х  12 мес)  (по МКД включенных в краткосрочный план)</t>
  </si>
  <si>
    <t xml:space="preserve">кв.м </t>
  </si>
  <si>
    <t>%</t>
  </si>
  <si>
    <t>по МО на 2014 год</t>
  </si>
  <si>
    <t>по МО на 2015 год</t>
  </si>
  <si>
    <t>по МО на 2016 год</t>
  </si>
  <si>
    <t>Приложение 2</t>
  </si>
  <si>
    <t>Перечень  многоквартирных домов, находящихся на территории городского окурга город Шахунья Нижегородской области, общее имущество которых подлежит капитальному ремонту в 2014-2016 годах, включенных в краткосрочный план</t>
  </si>
  <si>
    <t>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</si>
</sst>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#,##0.00_р_."/>
    <numFmt numFmtId="167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indexed="8"/>
      <name val="Times New Roman"/>
      <family val="2"/>
      <charset val="204"/>
    </font>
    <font>
      <b/>
      <sz val="12"/>
      <name val="Times New Roman"/>
      <family val="1"/>
      <charset val="204"/>
    </font>
    <font>
      <sz val="9"/>
      <name val="Arial Cyr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5" fillId="0" borderId="0"/>
    <xf numFmtId="0" fontId="5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10" fillId="0" borderId="0"/>
    <xf numFmtId="0" fontId="1" fillId="0" borderId="0"/>
    <xf numFmtId="0" fontId="5" fillId="0" borderId="0"/>
    <xf numFmtId="0" fontId="13" fillId="0" borderId="0"/>
    <xf numFmtId="0" fontId="10" fillId="0" borderId="0"/>
  </cellStyleXfs>
  <cellXfs count="199">
    <xf numFmtId="0" fontId="0" fillId="0" borderId="0" xfId="0"/>
    <xf numFmtId="3" fontId="4" fillId="0" borderId="0" xfId="1" applyNumberFormat="1" applyFont="1" applyFill="1" applyAlignment="1">
      <alignment horizontal="center" vertical="center" wrapText="1"/>
    </xf>
    <xf numFmtId="0" fontId="1" fillId="0" borderId="0" xfId="1"/>
    <xf numFmtId="3" fontId="4" fillId="0" borderId="0" xfId="1" applyNumberFormat="1" applyFont="1" applyFill="1" applyAlignment="1">
      <alignment horizontal="left" vertical="center" wrapText="1"/>
    </xf>
    <xf numFmtId="0" fontId="3" fillId="0" borderId="0" xfId="1" applyFont="1" applyFill="1"/>
    <xf numFmtId="0" fontId="6" fillId="0" borderId="0" xfId="2" applyFont="1" applyFill="1" applyBorder="1" applyAlignment="1">
      <alignment horizontal="left" vertical="top" wrapText="1"/>
    </xf>
    <xf numFmtId="0" fontId="6" fillId="0" borderId="0" xfId="2" applyFont="1" applyFill="1" applyBorder="1" applyAlignment="1">
      <alignment vertical="top" wrapText="1"/>
    </xf>
    <xf numFmtId="0" fontId="7" fillId="0" borderId="0" xfId="2" applyFont="1" applyFill="1" applyBorder="1" applyAlignment="1">
      <alignment horizontal="center" vertical="top" wrapText="1"/>
    </xf>
    <xf numFmtId="0" fontId="7" fillId="0" borderId="0" xfId="2" applyFont="1" applyFill="1" applyBorder="1" applyAlignment="1">
      <alignment horizontal="left" vertical="top" wrapText="1"/>
    </xf>
    <xf numFmtId="0" fontId="7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2" fontId="7" fillId="0" borderId="1" xfId="2" applyNumberFormat="1" applyFont="1" applyFill="1" applyBorder="1" applyAlignment="1">
      <alignment horizontal="center" vertical="center" wrapText="1"/>
    </xf>
    <xf numFmtId="1" fontId="7" fillId="0" borderId="0" xfId="2" applyNumberFormat="1" applyFont="1" applyFill="1" applyBorder="1" applyAlignment="1">
      <alignment horizontal="center" vertical="center" wrapText="1"/>
    </xf>
    <xf numFmtId="3" fontId="7" fillId="0" borderId="1" xfId="2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1" fontId="7" fillId="0" borderId="1" xfId="2" applyNumberFormat="1" applyFont="1" applyFill="1" applyBorder="1" applyAlignment="1">
      <alignment horizontal="center" vertical="center" wrapText="1"/>
    </xf>
    <xf numFmtId="49" fontId="1" fillId="0" borderId="0" xfId="1" applyNumberFormat="1"/>
    <xf numFmtId="0" fontId="1" fillId="0" borderId="3" xfId="1" applyBorder="1"/>
    <xf numFmtId="0" fontId="3" fillId="0" borderId="4" xfId="1" applyFont="1" applyFill="1" applyBorder="1" applyAlignment="1">
      <alignment vertical="center" wrapText="1"/>
    </xf>
    <xf numFmtId="0" fontId="3" fillId="0" borderId="5" xfId="1" applyFont="1" applyFill="1" applyBorder="1" applyAlignment="1">
      <alignment vertical="center" wrapText="1"/>
    </xf>
    <xf numFmtId="2" fontId="8" fillId="0" borderId="6" xfId="2" applyNumberFormat="1" applyFont="1" applyFill="1" applyBorder="1" applyAlignment="1">
      <alignment horizontal="center" vertical="center" wrapText="1"/>
    </xf>
    <xf numFmtId="1" fontId="8" fillId="0" borderId="6" xfId="2" applyNumberFormat="1" applyFont="1" applyFill="1" applyBorder="1" applyAlignment="1">
      <alignment horizontal="center" vertical="center" wrapText="1"/>
    </xf>
    <xf numFmtId="3" fontId="8" fillId="0" borderId="6" xfId="2" applyNumberFormat="1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 wrapText="1"/>
    </xf>
    <xf numFmtId="1" fontId="8" fillId="0" borderId="6" xfId="1" applyNumberFormat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3" fontId="3" fillId="0" borderId="6" xfId="1" applyNumberFormat="1" applyFont="1" applyFill="1" applyBorder="1" applyAlignment="1">
      <alignment horizontal="center" vertical="center" wrapText="1"/>
    </xf>
    <xf numFmtId="2" fontId="3" fillId="0" borderId="6" xfId="1" applyNumberFormat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1" fontId="3" fillId="0" borderId="12" xfId="1" applyNumberFormat="1" applyFont="1" applyFill="1" applyBorder="1" applyAlignment="1">
      <alignment horizontal="center" vertical="center" wrapText="1"/>
    </xf>
    <xf numFmtId="3" fontId="3" fillId="0" borderId="12" xfId="1" applyNumberFormat="1" applyFont="1" applyFill="1" applyBorder="1" applyAlignment="1">
      <alignment horizontal="center" vertical="center" wrapText="1"/>
    </xf>
    <xf numFmtId="2" fontId="3" fillId="0" borderId="12" xfId="1" applyNumberFormat="1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/>
    </xf>
    <xf numFmtId="3" fontId="3" fillId="0" borderId="6" xfId="2" applyNumberFormat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/>
    </xf>
    <xf numFmtId="2" fontId="4" fillId="0" borderId="6" xfId="2" applyNumberFormat="1" applyFont="1" applyFill="1" applyBorder="1" applyAlignment="1">
      <alignment horizontal="left" vertical="center"/>
    </xf>
    <xf numFmtId="2" fontId="4" fillId="0" borderId="6" xfId="2" applyNumberFormat="1" applyFont="1" applyFill="1" applyBorder="1" applyAlignment="1">
      <alignment horizontal="center" vertical="center"/>
    </xf>
    <xf numFmtId="2" fontId="4" fillId="0" borderId="6" xfId="2" applyNumberFormat="1" applyFont="1" applyFill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" fontId="4" fillId="0" borderId="6" xfId="2" applyNumberFormat="1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/>
    </xf>
    <xf numFmtId="1" fontId="4" fillId="0" borderId="6" xfId="2" applyNumberFormat="1" applyFont="1" applyFill="1" applyBorder="1" applyAlignment="1">
      <alignment horizontal="center" vertical="center"/>
    </xf>
    <xf numFmtId="3" fontId="4" fillId="0" borderId="6" xfId="2" applyNumberFormat="1" applyFont="1" applyFill="1" applyBorder="1" applyAlignment="1">
      <alignment horizontal="center" vertical="center"/>
    </xf>
    <xf numFmtId="1" fontId="3" fillId="0" borderId="6" xfId="2" applyNumberFormat="1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/>
    </xf>
    <xf numFmtId="2" fontId="3" fillId="0" borderId="6" xfId="2" applyNumberFormat="1" applyFont="1" applyFill="1" applyBorder="1" applyAlignment="1">
      <alignment horizontal="center" vertical="center"/>
    </xf>
    <xf numFmtId="1" fontId="3" fillId="0" borderId="6" xfId="2" applyNumberFormat="1" applyFont="1" applyFill="1" applyBorder="1" applyAlignment="1">
      <alignment horizontal="center" vertical="center"/>
    </xf>
    <xf numFmtId="3" fontId="3" fillId="0" borderId="6" xfId="2" applyNumberFormat="1" applyFont="1" applyFill="1" applyBorder="1" applyAlignment="1">
      <alignment horizontal="center" vertical="center"/>
    </xf>
    <xf numFmtId="1" fontId="4" fillId="0" borderId="6" xfId="2" applyNumberFormat="1" applyFont="1" applyFill="1" applyBorder="1" applyAlignment="1">
      <alignment horizontal="center" vertical="center" wrapText="1"/>
    </xf>
    <xf numFmtId="3" fontId="3" fillId="0" borderId="6" xfId="3" applyNumberFormat="1" applyFont="1" applyFill="1" applyBorder="1" applyAlignment="1">
      <alignment horizontal="center" vertical="center" wrapText="1"/>
    </xf>
    <xf numFmtId="3" fontId="3" fillId="0" borderId="6" xfId="3" quotePrefix="1" applyNumberFormat="1" applyFont="1" applyFill="1" applyBorder="1" applyAlignment="1">
      <alignment horizontal="center" vertical="center" wrapText="1"/>
    </xf>
    <xf numFmtId="4" fontId="3" fillId="0" borderId="6" xfId="4" applyNumberFormat="1" applyFont="1" applyFill="1" applyBorder="1" applyAlignment="1">
      <alignment horizontal="center" vertical="center"/>
    </xf>
    <xf numFmtId="2" fontId="3" fillId="0" borderId="6" xfId="3" applyNumberFormat="1" applyFont="1" applyFill="1" applyBorder="1" applyAlignment="1">
      <alignment horizontal="center" vertical="center" wrapText="1"/>
    </xf>
    <xf numFmtId="3" fontId="3" fillId="0" borderId="6" xfId="3" applyNumberFormat="1" applyFont="1" applyFill="1" applyBorder="1" applyAlignment="1">
      <alignment horizontal="center" vertical="center"/>
    </xf>
    <xf numFmtId="3" fontId="4" fillId="0" borderId="6" xfId="1" applyNumberFormat="1" applyFont="1" applyFill="1" applyBorder="1" applyAlignment="1">
      <alignment horizontal="center" vertical="center"/>
    </xf>
    <xf numFmtId="4" fontId="3" fillId="0" borderId="6" xfId="1" applyNumberFormat="1" applyFont="1" applyFill="1" applyBorder="1" applyAlignment="1">
      <alignment horizontal="center" vertical="center"/>
    </xf>
    <xf numFmtId="4" fontId="3" fillId="0" borderId="6" xfId="3" applyNumberFormat="1" applyFont="1" applyFill="1" applyBorder="1" applyAlignment="1">
      <alignment horizontal="center" vertical="center"/>
    </xf>
    <xf numFmtId="0" fontId="1" fillId="0" borderId="0" xfId="1" applyFill="1"/>
    <xf numFmtId="0" fontId="0" fillId="0" borderId="0" xfId="0" applyFill="1"/>
    <xf numFmtId="0" fontId="6" fillId="0" borderId="0" xfId="2" applyFont="1" applyFill="1" applyBorder="1" applyAlignment="1">
      <alignment vertical="top"/>
    </xf>
    <xf numFmtId="2" fontId="7" fillId="0" borderId="0" xfId="2" applyNumberFormat="1" applyFont="1" applyFill="1" applyBorder="1" applyAlignment="1">
      <alignment horizontal="center" vertical="center" wrapText="1"/>
    </xf>
    <xf numFmtId="0" fontId="3" fillId="0" borderId="6" xfId="5" applyFont="1" applyFill="1" applyBorder="1" applyAlignment="1">
      <alignment horizontal="center" vertical="center"/>
    </xf>
    <xf numFmtId="0" fontId="3" fillId="0" borderId="6" xfId="5" applyFont="1" applyFill="1" applyBorder="1" applyAlignment="1">
      <alignment horizontal="left" vertical="center"/>
    </xf>
    <xf numFmtId="2" fontId="3" fillId="0" borderId="6" xfId="5" applyNumberFormat="1" applyFont="1" applyFill="1" applyBorder="1" applyAlignment="1">
      <alignment horizontal="center" vertical="center"/>
    </xf>
    <xf numFmtId="1" fontId="3" fillId="0" borderId="6" xfId="5" applyNumberFormat="1" applyFont="1" applyFill="1" applyBorder="1" applyAlignment="1">
      <alignment horizontal="center" vertical="center"/>
    </xf>
    <xf numFmtId="4" fontId="3" fillId="0" borderId="6" xfId="5" applyNumberFormat="1" applyFont="1" applyFill="1" applyBorder="1" applyAlignment="1">
      <alignment horizontal="center" vertical="center" wrapText="1"/>
    </xf>
    <xf numFmtId="3" fontId="4" fillId="0" borderId="6" xfId="5" applyNumberFormat="1" applyFont="1" applyFill="1" applyBorder="1" applyAlignment="1">
      <alignment horizontal="center" vertical="center"/>
    </xf>
    <xf numFmtId="3" fontId="3" fillId="0" borderId="6" xfId="4" applyNumberFormat="1" applyFont="1" applyFill="1" applyBorder="1" applyAlignment="1">
      <alignment horizontal="center" vertical="center"/>
    </xf>
    <xf numFmtId="3" fontId="4" fillId="0" borderId="6" xfId="1" applyNumberFormat="1" applyFont="1" applyFill="1" applyBorder="1" applyAlignment="1">
      <alignment horizontal="center" vertical="center" wrapText="1"/>
    </xf>
    <xf numFmtId="3" fontId="3" fillId="0" borderId="6" xfId="1" applyNumberFormat="1" applyFont="1" applyFill="1" applyBorder="1" applyAlignment="1">
      <alignment horizontal="center" vertical="center"/>
    </xf>
    <xf numFmtId="2" fontId="3" fillId="0" borderId="6" xfId="4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wrapText="1"/>
    </xf>
    <xf numFmtId="166" fontId="3" fillId="0" borderId="6" xfId="5" applyNumberFormat="1" applyFont="1" applyFill="1" applyBorder="1" applyAlignment="1">
      <alignment horizontal="center" vertical="center" wrapText="1"/>
    </xf>
    <xf numFmtId="2" fontId="4" fillId="0" borderId="6" xfId="5" applyNumberFormat="1" applyFont="1" applyFill="1" applyBorder="1" applyAlignment="1">
      <alignment horizontal="center" vertical="center"/>
    </xf>
    <xf numFmtId="1" fontId="4" fillId="0" borderId="6" xfId="5" applyNumberFormat="1" applyFont="1" applyFill="1" applyBorder="1" applyAlignment="1">
      <alignment horizontal="center" vertical="center"/>
    </xf>
    <xf numFmtId="165" fontId="4" fillId="0" borderId="6" xfId="5" applyNumberFormat="1" applyFont="1" applyFill="1" applyBorder="1" applyAlignment="1">
      <alignment horizontal="center" vertical="center" wrapText="1"/>
    </xf>
    <xf numFmtId="1" fontId="4" fillId="0" borderId="6" xfId="5" applyNumberFormat="1" applyFont="1" applyFill="1" applyBorder="1" applyAlignment="1">
      <alignment horizontal="center" vertical="center" wrapText="1"/>
    </xf>
    <xf numFmtId="166" fontId="4" fillId="0" borderId="6" xfId="5" applyNumberFormat="1" applyFont="1" applyFill="1" applyBorder="1" applyAlignment="1">
      <alignment horizontal="center" vertical="center" wrapText="1"/>
    </xf>
    <xf numFmtId="166" fontId="3" fillId="0" borderId="6" xfId="3" applyNumberFormat="1" applyFont="1" applyFill="1" applyBorder="1" applyAlignment="1">
      <alignment horizontal="center" vertical="center" wrapText="1"/>
    </xf>
    <xf numFmtId="1" fontId="3" fillId="0" borderId="6" xfId="3" applyNumberFormat="1" applyFont="1" applyFill="1" applyBorder="1" applyAlignment="1">
      <alignment horizontal="center" vertical="center" wrapText="1"/>
    </xf>
    <xf numFmtId="3" fontId="3" fillId="0" borderId="6" xfId="8" applyNumberFormat="1" applyFont="1" applyFill="1" applyBorder="1" applyAlignment="1">
      <alignment horizontal="center" vertical="center"/>
    </xf>
    <xf numFmtId="3" fontId="3" fillId="0" borderId="6" xfId="4" applyNumberFormat="1" applyFont="1" applyFill="1" applyBorder="1" applyAlignment="1">
      <alignment horizontal="center" vertical="center" wrapText="1"/>
    </xf>
    <xf numFmtId="1" fontId="3" fillId="0" borderId="6" xfId="4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textRotation="90" wrapText="1"/>
    </xf>
    <xf numFmtId="0" fontId="3" fillId="0" borderId="0" xfId="0" applyFont="1" applyFill="1"/>
    <xf numFmtId="0" fontId="11" fillId="0" borderId="0" xfId="0" applyFont="1" applyFill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vertical="center" textRotation="90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4" fontId="4" fillId="0" borderId="6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6" xfId="7" applyNumberFormat="1" applyFont="1" applyFill="1" applyBorder="1" applyAlignment="1">
      <alignment horizontal="center" vertical="center" wrapText="1"/>
    </xf>
    <xf numFmtId="167" fontId="3" fillId="0" borderId="6" xfId="7" applyNumberFormat="1" applyFont="1" applyFill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3" fontId="4" fillId="0" borderId="6" xfId="9" applyNumberFormat="1" applyFont="1" applyFill="1" applyBorder="1" applyAlignment="1">
      <alignment horizontal="center" vertical="center" wrapText="1"/>
    </xf>
    <xf numFmtId="4" fontId="3" fillId="0" borderId="6" xfId="2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2" fontId="4" fillId="0" borderId="6" xfId="2" applyNumberFormat="1" applyFont="1" applyFill="1" applyBorder="1" applyAlignment="1">
      <alignment horizontal="left" vertical="center" wrapText="1"/>
    </xf>
    <xf numFmtId="4" fontId="4" fillId="0" borderId="6" xfId="2" applyNumberFormat="1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left" vertical="center"/>
    </xf>
    <xf numFmtId="1" fontId="4" fillId="0" borderId="6" xfId="1" applyNumberFormat="1" applyFont="1" applyFill="1" applyBorder="1" applyAlignment="1">
      <alignment horizontal="center" vertical="center"/>
    </xf>
    <xf numFmtId="1" fontId="3" fillId="0" borderId="6" xfId="1" applyNumberFormat="1" applyFont="1" applyFill="1" applyBorder="1" applyAlignment="1">
      <alignment horizontal="center" vertical="center"/>
    </xf>
    <xf numFmtId="4" fontId="4" fillId="0" borderId="6" xfId="1" applyNumberFormat="1" applyFont="1" applyFill="1" applyBorder="1" applyAlignment="1">
      <alignment horizontal="center" vertical="center"/>
    </xf>
    <xf numFmtId="3" fontId="14" fillId="0" borderId="6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4" fontId="4" fillId="0" borderId="6" xfId="5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12" fillId="0" borderId="12" xfId="0" applyFont="1" applyFill="1" applyBorder="1"/>
    <xf numFmtId="0" fontId="11" fillId="0" borderId="0" xfId="0" applyFont="1" applyFill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 wrapText="1"/>
    </xf>
    <xf numFmtId="0" fontId="6" fillId="0" borderId="0" xfId="2" applyFont="1" applyFill="1" applyBorder="1" applyAlignment="1">
      <alignment horizontal="center" vertical="top" wrapText="1"/>
    </xf>
    <xf numFmtId="0" fontId="8" fillId="0" borderId="2" xfId="2" applyFont="1" applyFill="1" applyBorder="1" applyAlignment="1">
      <alignment horizontal="center" vertical="center" textRotation="90" wrapText="1"/>
    </xf>
    <xf numFmtId="0" fontId="8" fillId="0" borderId="8" xfId="2" applyFont="1" applyFill="1" applyBorder="1" applyAlignment="1">
      <alignment horizontal="center" vertical="center" textRotation="90" wrapText="1"/>
    </xf>
    <xf numFmtId="0" fontId="8" fillId="0" borderId="12" xfId="2" applyFont="1" applyFill="1" applyBorder="1" applyAlignment="1">
      <alignment horizontal="center" vertical="center" textRotation="90" wrapText="1"/>
    </xf>
    <xf numFmtId="0" fontId="3" fillId="0" borderId="2" xfId="2" applyFont="1" applyFill="1" applyBorder="1" applyAlignment="1">
      <alignment horizontal="center" vertical="center" textRotation="90" wrapText="1"/>
    </xf>
    <xf numFmtId="0" fontId="3" fillId="0" borderId="8" xfId="2" applyFont="1" applyFill="1" applyBorder="1" applyAlignment="1">
      <alignment horizontal="center" vertical="center" textRotation="90" wrapText="1"/>
    </xf>
    <xf numFmtId="0" fontId="3" fillId="0" borderId="12" xfId="2" applyFont="1" applyFill="1" applyBorder="1" applyAlignment="1">
      <alignment horizontal="center" vertical="center" textRotation="90" wrapText="1"/>
    </xf>
    <xf numFmtId="0" fontId="3" fillId="0" borderId="2" xfId="1" applyFont="1" applyFill="1" applyBorder="1" applyAlignment="1">
      <alignment horizontal="center" vertical="center" textRotation="90" wrapText="1"/>
    </xf>
    <xf numFmtId="0" fontId="3" fillId="0" borderId="8" xfId="1" applyFont="1" applyFill="1" applyBorder="1" applyAlignment="1">
      <alignment horizontal="center" vertical="center" textRotation="90" wrapText="1"/>
    </xf>
    <xf numFmtId="2" fontId="8" fillId="0" borderId="2" xfId="2" applyNumberFormat="1" applyFont="1" applyFill="1" applyBorder="1" applyAlignment="1">
      <alignment horizontal="center" vertical="center" textRotation="90" wrapText="1"/>
    </xf>
    <xf numFmtId="2" fontId="8" fillId="0" borderId="8" xfId="2" applyNumberFormat="1" applyFont="1" applyFill="1" applyBorder="1" applyAlignment="1">
      <alignment horizontal="center" vertical="center" textRotation="90" wrapText="1"/>
    </xf>
    <xf numFmtId="2" fontId="8" fillId="0" borderId="12" xfId="2" applyNumberFormat="1" applyFont="1" applyFill="1" applyBorder="1" applyAlignment="1">
      <alignment horizontal="center" vertical="center" textRotation="90" wrapText="1"/>
    </xf>
    <xf numFmtId="3" fontId="7" fillId="0" borderId="2" xfId="2" applyNumberFormat="1" applyFont="1" applyFill="1" applyBorder="1" applyAlignment="1">
      <alignment horizontal="center" vertical="center" textRotation="90" wrapText="1"/>
    </xf>
    <xf numFmtId="3" fontId="7" fillId="0" borderId="8" xfId="2" applyNumberFormat="1" applyFont="1" applyFill="1" applyBorder="1" applyAlignment="1">
      <alignment horizontal="center" vertical="center" textRotation="90" wrapText="1"/>
    </xf>
    <xf numFmtId="3" fontId="8" fillId="0" borderId="3" xfId="2" applyNumberFormat="1" applyFont="1" applyFill="1" applyBorder="1" applyAlignment="1">
      <alignment horizontal="center" vertical="center" wrapText="1"/>
    </xf>
    <xf numFmtId="3" fontId="8" fillId="0" borderId="4" xfId="2" applyNumberFormat="1" applyFont="1" applyFill="1" applyBorder="1" applyAlignment="1">
      <alignment horizontal="center" vertical="center" wrapText="1"/>
    </xf>
    <xf numFmtId="2" fontId="8" fillId="0" borderId="3" xfId="2" applyNumberFormat="1" applyFont="1" applyFill="1" applyBorder="1" applyAlignment="1">
      <alignment horizontal="center" vertical="center" wrapText="1"/>
    </xf>
    <xf numFmtId="2" fontId="8" fillId="0" borderId="4" xfId="2" applyNumberFormat="1" applyFont="1" applyFill="1" applyBorder="1" applyAlignment="1">
      <alignment horizontal="center" vertical="center" wrapText="1"/>
    </xf>
    <xf numFmtId="2" fontId="8" fillId="0" borderId="5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textRotation="90" wrapText="1"/>
    </xf>
    <xf numFmtId="1" fontId="8" fillId="0" borderId="8" xfId="2" applyNumberFormat="1" applyFont="1" applyFill="1" applyBorder="1" applyAlignment="1">
      <alignment horizontal="center" vertical="center" textRotation="90" wrapText="1"/>
    </xf>
    <xf numFmtId="3" fontId="8" fillId="0" borderId="5" xfId="2" applyNumberFormat="1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1" fontId="8" fillId="0" borderId="6" xfId="1" applyNumberFormat="1" applyFont="1" applyFill="1" applyBorder="1" applyAlignment="1">
      <alignment horizontal="center" vertical="center" textRotation="90" wrapText="1"/>
    </xf>
    <xf numFmtId="0" fontId="7" fillId="0" borderId="6" xfId="1" applyFont="1" applyFill="1" applyBorder="1" applyAlignment="1">
      <alignment horizontal="center" vertical="center" textRotation="90" wrapText="1"/>
    </xf>
    <xf numFmtId="3" fontId="8" fillId="0" borderId="6" xfId="2" applyNumberFormat="1" applyFont="1" applyFill="1" applyBorder="1" applyAlignment="1">
      <alignment horizontal="center" vertical="center" textRotation="90" wrapText="1"/>
    </xf>
    <xf numFmtId="0" fontId="4" fillId="0" borderId="6" xfId="2" applyFont="1" applyFill="1" applyBorder="1" applyAlignment="1">
      <alignment horizontal="center" vertical="center"/>
    </xf>
    <xf numFmtId="0" fontId="4" fillId="0" borderId="6" xfId="6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wrapText="1"/>
    </xf>
    <xf numFmtId="3" fontId="8" fillId="0" borderId="2" xfId="2" applyNumberFormat="1" applyFont="1" applyFill="1" applyBorder="1" applyAlignment="1">
      <alignment horizontal="center" vertical="center" textRotation="90" wrapText="1"/>
    </xf>
    <xf numFmtId="3" fontId="8" fillId="0" borderId="12" xfId="2" applyNumberFormat="1" applyFont="1" applyFill="1" applyBorder="1" applyAlignment="1">
      <alignment horizontal="center" vertical="center" textRotation="90" wrapText="1"/>
    </xf>
    <xf numFmtId="0" fontId="3" fillId="0" borderId="6" xfId="1" applyFont="1" applyFill="1" applyBorder="1" applyAlignment="1">
      <alignment horizontal="center" vertical="center" textRotation="90"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horizontal="center" vertical="center" wrapText="1"/>
    </xf>
    <xf numFmtId="0" fontId="8" fillId="0" borderId="12" xfId="2" applyFont="1" applyFill="1" applyBorder="1" applyAlignment="1">
      <alignment horizontal="center" vertical="center" wrapText="1"/>
    </xf>
    <xf numFmtId="3" fontId="15" fillId="0" borderId="0" xfId="1" applyNumberFormat="1" applyFont="1" applyFill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3" fontId="4" fillId="0" borderId="7" xfId="1" applyNumberFormat="1" applyFont="1" applyFill="1" applyBorder="1" applyAlignment="1">
      <alignment horizontal="center" vertical="center" textRotation="90" wrapText="1"/>
    </xf>
    <xf numFmtId="3" fontId="4" fillId="0" borderId="8" xfId="1" applyNumberFormat="1" applyFont="1" applyFill="1" applyBorder="1" applyAlignment="1">
      <alignment horizontal="center" vertical="center" textRotation="90" wrapText="1"/>
    </xf>
    <xf numFmtId="3" fontId="4" fillId="0" borderId="12" xfId="1" applyNumberFormat="1" applyFont="1" applyFill="1" applyBorder="1" applyAlignment="1">
      <alignment horizontal="center" vertical="center" textRotation="90" wrapText="1"/>
    </xf>
    <xf numFmtId="3" fontId="3" fillId="0" borderId="6" xfId="1" applyNumberFormat="1" applyFont="1" applyFill="1" applyBorder="1" applyAlignment="1">
      <alignment horizontal="center" vertical="center" textRotation="90" wrapText="1"/>
    </xf>
    <xf numFmtId="3" fontId="3" fillId="0" borderId="2" xfId="1" applyNumberFormat="1" applyFont="1" applyFill="1" applyBorder="1" applyAlignment="1">
      <alignment horizontal="center" vertical="center" textRotation="90" wrapText="1"/>
    </xf>
    <xf numFmtId="3" fontId="3" fillId="0" borderId="12" xfId="1" applyNumberFormat="1" applyFont="1" applyFill="1" applyBorder="1" applyAlignment="1">
      <alignment horizontal="center" vertical="center" textRotation="90" wrapText="1"/>
    </xf>
    <xf numFmtId="0" fontId="3" fillId="0" borderId="7" xfId="1" applyFont="1" applyFill="1" applyBorder="1" applyAlignment="1">
      <alignment horizontal="center" vertical="center" textRotation="90" wrapText="1"/>
    </xf>
    <xf numFmtId="0" fontId="3" fillId="0" borderId="11" xfId="1" applyFont="1" applyFill="1" applyBorder="1" applyAlignment="1">
      <alignment horizontal="center" vertical="center" textRotation="90" wrapText="1"/>
    </xf>
    <xf numFmtId="0" fontId="3" fillId="0" borderId="9" xfId="1" applyFont="1" applyFill="1" applyBorder="1" applyAlignment="1">
      <alignment horizontal="center" vertical="center" textRotation="90" wrapText="1"/>
    </xf>
    <xf numFmtId="0" fontId="3" fillId="0" borderId="13" xfId="1" applyFont="1" applyFill="1" applyBorder="1" applyAlignment="1">
      <alignment horizontal="center" vertical="center" textRotation="90" wrapText="1"/>
    </xf>
    <xf numFmtId="0" fontId="3" fillId="0" borderId="12" xfId="1" applyFont="1" applyFill="1" applyBorder="1" applyAlignment="1">
      <alignment horizontal="center" vertical="center" textRotation="90" wrapText="1"/>
    </xf>
    <xf numFmtId="0" fontId="3" fillId="0" borderId="3" xfId="1" applyFont="1" applyFill="1" applyBorder="1" applyAlignment="1">
      <alignment horizontal="center" vertical="center" textRotation="90" wrapText="1"/>
    </xf>
    <xf numFmtId="0" fontId="3" fillId="0" borderId="5" xfId="1" applyFont="1" applyFill="1" applyBorder="1" applyAlignment="1">
      <alignment horizontal="center" vertical="center" textRotation="90" wrapText="1"/>
    </xf>
    <xf numFmtId="3" fontId="3" fillId="0" borderId="8" xfId="1" applyNumberFormat="1" applyFont="1" applyFill="1" applyBorder="1" applyAlignment="1">
      <alignment horizontal="center" vertical="center" textRotation="90" wrapText="1"/>
    </xf>
    <xf numFmtId="3" fontId="3" fillId="0" borderId="10" xfId="1" applyNumberFormat="1" applyFont="1" applyFill="1" applyBorder="1" applyAlignment="1">
      <alignment horizontal="center" vertical="center" textRotation="90" wrapText="1"/>
    </xf>
    <xf numFmtId="3" fontId="3" fillId="0" borderId="13" xfId="1" applyNumberFormat="1" applyFont="1" applyFill="1" applyBorder="1" applyAlignment="1">
      <alignment horizontal="center" vertical="center" textRotation="90" wrapText="1"/>
    </xf>
  </cellXfs>
  <cellStyles count="12">
    <cellStyle name="Обычный" xfId="0" builtinId="0"/>
    <cellStyle name="Обычный 12 2" xfId="1"/>
    <cellStyle name="Обычный 2" xfId="7"/>
    <cellStyle name="Обычный 2 2" xfId="11"/>
    <cellStyle name="Обычный 2 3" xfId="8"/>
    <cellStyle name="Обычный 6" xfId="10"/>
    <cellStyle name="Обычный_2 Перечень техно-эконом показат" xfId="5"/>
    <cellStyle name="Обычный_3 Реестр  видав работ и услуг" xfId="3"/>
    <cellStyle name="Обычный_Лист1" xfId="2"/>
    <cellStyle name="Обычный_Лист1_приложение 1" xfId="9"/>
    <cellStyle name="Обычный_Лист1_Приложение 1,2,3 Первомайск" xfId="6"/>
    <cellStyle name="Финансовый 2" xfId="4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UFRI~1\AppData\Local\Temp\bat\&#1050;&#1088;&#1072;&#1090;&#1082;&#1086;&#1089;&#1088;&#1086;&#1095;&#1085;&#1099;&#1081;%20&#1087;&#1083;&#1072;&#1085;%20&#1085;&#1072;%20%202014-2016%20&#1075;&#1086;&#1076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Списки"/>
    </sheetNames>
    <sheetDataSet>
      <sheetData sheetId="0"/>
      <sheetData sheetId="1"/>
      <sheetData sheetId="2">
        <row r="18">
          <cell r="D18">
            <v>4813114</v>
          </cell>
          <cell r="AE18">
            <v>156094</v>
          </cell>
          <cell r="AJ18">
            <v>52945</v>
          </cell>
        </row>
        <row r="20">
          <cell r="D20">
            <v>2737786</v>
          </cell>
          <cell r="AE20">
            <v>201730</v>
          </cell>
          <cell r="AJ20">
            <v>30116</v>
          </cell>
        </row>
        <row r="21">
          <cell r="D21">
            <v>2149160</v>
          </cell>
          <cell r="AJ21">
            <v>23641</v>
          </cell>
        </row>
        <row r="22">
          <cell r="D22">
            <v>292814</v>
          </cell>
          <cell r="AE22">
            <v>100865</v>
          </cell>
          <cell r="AJ22">
            <v>3221</v>
          </cell>
        </row>
        <row r="23">
          <cell r="D23">
            <v>295812</v>
          </cell>
          <cell r="AE23">
            <v>100865</v>
          </cell>
          <cell r="AJ23">
            <v>3254</v>
          </cell>
        </row>
        <row r="25">
          <cell r="D25">
            <v>22697314</v>
          </cell>
          <cell r="AE25">
            <v>916083</v>
          </cell>
          <cell r="AJ25">
            <v>408559</v>
          </cell>
        </row>
        <row r="26">
          <cell r="D26">
            <v>7419786</v>
          </cell>
          <cell r="AE26">
            <v>385086</v>
          </cell>
          <cell r="AJ26">
            <v>81620</v>
          </cell>
        </row>
        <row r="27">
          <cell r="D27">
            <v>3120009</v>
          </cell>
          <cell r="AE27">
            <v>160459</v>
          </cell>
          <cell r="AJ27">
            <v>34321</v>
          </cell>
        </row>
        <row r="28">
          <cell r="D28">
            <v>1099673</v>
          </cell>
          <cell r="AE28">
            <v>67366</v>
          </cell>
          <cell r="AJ28">
            <v>12097</v>
          </cell>
        </row>
        <row r="29">
          <cell r="D29">
            <v>3200104</v>
          </cell>
          <cell r="AE29">
            <v>157261</v>
          </cell>
          <cell r="AJ29">
            <v>35202</v>
          </cell>
        </row>
        <row r="30">
          <cell r="D30">
            <v>3184241</v>
          </cell>
          <cell r="AE30">
            <v>170963</v>
          </cell>
          <cell r="AJ30">
            <v>68143</v>
          </cell>
        </row>
        <row r="31">
          <cell r="D31">
            <v>1121180</v>
          </cell>
          <cell r="AE31">
            <v>73298</v>
          </cell>
          <cell r="AJ31">
            <v>23993</v>
          </cell>
        </row>
        <row r="32">
          <cell r="D32">
            <v>2063061</v>
          </cell>
          <cell r="AE32">
            <v>97665</v>
          </cell>
          <cell r="AJ32">
            <v>44150</v>
          </cell>
        </row>
        <row r="33">
          <cell r="D33">
            <v>12093287</v>
          </cell>
          <cell r="AE33">
            <v>360034</v>
          </cell>
          <cell r="AJ33">
            <v>258796</v>
          </cell>
        </row>
        <row r="34">
          <cell r="D34">
            <v>1288219</v>
          </cell>
          <cell r="AJ34">
            <v>27568</v>
          </cell>
        </row>
        <row r="35">
          <cell r="D35">
            <v>1199810</v>
          </cell>
          <cell r="AE35">
            <v>55471</v>
          </cell>
          <cell r="AJ35">
            <v>25676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12"/>
  <sheetViews>
    <sheetView workbookViewId="0">
      <selection activeCell="D11" sqref="D11"/>
    </sheetView>
  </sheetViews>
  <sheetFormatPr defaultRowHeight="15" x14ac:dyDescent="0.25"/>
  <cols>
    <col min="1" max="1" width="5.42578125" customWidth="1"/>
    <col min="2" max="2" width="21.7109375" customWidth="1"/>
    <col min="3" max="3" width="11.5703125" customWidth="1"/>
    <col min="4" max="4" width="12.42578125" customWidth="1"/>
    <col min="5" max="5" width="6.7109375" customWidth="1"/>
    <col min="22" max="22" width="9.85546875" customWidth="1"/>
    <col min="23" max="23" width="10.5703125" customWidth="1"/>
    <col min="24" max="24" width="10.42578125" customWidth="1"/>
  </cols>
  <sheetData>
    <row r="2" spans="1:26" ht="25.5" customHeight="1" x14ac:dyDescent="0.25">
      <c r="C2" s="88"/>
      <c r="D2" s="88"/>
      <c r="E2" s="88"/>
      <c r="F2" s="88"/>
      <c r="G2" s="88"/>
      <c r="H2" s="88"/>
      <c r="I2" s="88"/>
      <c r="J2" s="88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138" t="s">
        <v>94</v>
      </c>
      <c r="Y2" s="138"/>
      <c r="Z2" s="89"/>
    </row>
    <row r="3" spans="1:26" ht="36.75" customHeight="1" x14ac:dyDescent="0.25">
      <c r="A3" s="138" t="s">
        <v>95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</row>
    <row r="4" spans="1:26" ht="24" customHeight="1" x14ac:dyDescent="0.25">
      <c r="A4" s="129" t="s">
        <v>96</v>
      </c>
      <c r="B4" s="129" t="s">
        <v>97</v>
      </c>
      <c r="C4" s="140" t="s">
        <v>98</v>
      </c>
      <c r="D4" s="140"/>
      <c r="E4" s="140"/>
      <c r="F4" s="140"/>
      <c r="G4" s="121" t="s">
        <v>99</v>
      </c>
      <c r="H4" s="121" t="s">
        <v>100</v>
      </c>
      <c r="I4" s="121" t="s">
        <v>101</v>
      </c>
      <c r="J4" s="131" t="s">
        <v>102</v>
      </c>
      <c r="K4" s="131"/>
      <c r="L4" s="131"/>
      <c r="M4" s="131"/>
      <c r="N4" s="128" t="s">
        <v>103</v>
      </c>
      <c r="O4" s="128"/>
      <c r="P4" s="128"/>
      <c r="Q4" s="121" t="s">
        <v>104</v>
      </c>
      <c r="R4" s="122" t="s">
        <v>105</v>
      </c>
      <c r="S4" s="123"/>
      <c r="T4" s="123"/>
      <c r="U4" s="124"/>
      <c r="V4" s="125" t="s">
        <v>106</v>
      </c>
      <c r="W4" s="128" t="s">
        <v>107</v>
      </c>
      <c r="X4" s="128"/>
      <c r="Y4" s="128"/>
      <c r="Z4" s="128"/>
    </row>
    <row r="5" spans="1:26" x14ac:dyDescent="0.25">
      <c r="A5" s="139"/>
      <c r="B5" s="139"/>
      <c r="C5" s="129" t="s">
        <v>108</v>
      </c>
      <c r="D5" s="131" t="s">
        <v>109</v>
      </c>
      <c r="E5" s="131"/>
      <c r="F5" s="131"/>
      <c r="G5" s="121"/>
      <c r="H5" s="121"/>
      <c r="I5" s="121"/>
      <c r="J5" s="132" t="s">
        <v>108</v>
      </c>
      <c r="K5" s="134" t="s">
        <v>28</v>
      </c>
      <c r="L5" s="135"/>
      <c r="M5" s="136"/>
      <c r="N5" s="134" t="s">
        <v>28</v>
      </c>
      <c r="O5" s="135"/>
      <c r="P5" s="136"/>
      <c r="Q5" s="121"/>
      <c r="R5" s="129" t="s">
        <v>108</v>
      </c>
      <c r="S5" s="134" t="s">
        <v>28</v>
      </c>
      <c r="T5" s="135"/>
      <c r="U5" s="136"/>
      <c r="V5" s="126"/>
      <c r="W5" s="141" t="s">
        <v>110</v>
      </c>
      <c r="X5" s="140" t="s">
        <v>28</v>
      </c>
      <c r="Y5" s="140"/>
      <c r="Z5" s="140"/>
    </row>
    <row r="6" spans="1:26" ht="204.75" customHeight="1" x14ac:dyDescent="0.25">
      <c r="A6" s="139"/>
      <c r="B6" s="139"/>
      <c r="C6" s="130"/>
      <c r="D6" s="90" t="s">
        <v>111</v>
      </c>
      <c r="E6" s="90" t="s">
        <v>112</v>
      </c>
      <c r="F6" s="90" t="s">
        <v>113</v>
      </c>
      <c r="G6" s="121"/>
      <c r="H6" s="121"/>
      <c r="I6" s="121"/>
      <c r="J6" s="133"/>
      <c r="K6" s="91" t="s">
        <v>114</v>
      </c>
      <c r="L6" s="91" t="s">
        <v>115</v>
      </c>
      <c r="M6" s="91" t="s">
        <v>116</v>
      </c>
      <c r="N6" s="92" t="s">
        <v>117</v>
      </c>
      <c r="O6" s="92" t="s">
        <v>118</v>
      </c>
      <c r="P6" s="92" t="s">
        <v>119</v>
      </c>
      <c r="Q6" s="121"/>
      <c r="R6" s="137"/>
      <c r="S6" s="87" t="s">
        <v>120</v>
      </c>
      <c r="T6" s="87" t="s">
        <v>121</v>
      </c>
      <c r="U6" s="87" t="s">
        <v>122</v>
      </c>
      <c r="V6" s="127"/>
      <c r="W6" s="141"/>
      <c r="X6" s="90" t="s">
        <v>123</v>
      </c>
      <c r="Y6" s="93" t="s">
        <v>124</v>
      </c>
      <c r="Z6" s="93" t="s">
        <v>125</v>
      </c>
    </row>
    <row r="7" spans="1:26" ht="21.75" customHeight="1" x14ac:dyDescent="0.25">
      <c r="A7" s="130"/>
      <c r="B7" s="130"/>
      <c r="C7" s="94" t="s">
        <v>126</v>
      </c>
      <c r="D7" s="94" t="s">
        <v>126</v>
      </c>
      <c r="E7" s="94" t="s">
        <v>126</v>
      </c>
      <c r="F7" s="94" t="s">
        <v>126</v>
      </c>
      <c r="G7" s="94" t="s">
        <v>126</v>
      </c>
      <c r="H7" s="94" t="s">
        <v>126</v>
      </c>
      <c r="I7" s="94" t="s">
        <v>58</v>
      </c>
      <c r="J7" s="94"/>
      <c r="K7" s="94" t="s">
        <v>58</v>
      </c>
      <c r="L7" s="94" t="s">
        <v>58</v>
      </c>
      <c r="M7" s="94" t="s">
        <v>58</v>
      </c>
      <c r="N7" s="94" t="s">
        <v>127</v>
      </c>
      <c r="O7" s="94" t="s">
        <v>127</v>
      </c>
      <c r="P7" s="94" t="s">
        <v>127</v>
      </c>
      <c r="Q7" s="94" t="s">
        <v>127</v>
      </c>
      <c r="R7" s="94" t="s">
        <v>58</v>
      </c>
      <c r="S7" s="94" t="s">
        <v>58</v>
      </c>
      <c r="T7" s="94" t="s">
        <v>58</v>
      </c>
      <c r="U7" s="94" t="s">
        <v>58</v>
      </c>
      <c r="V7" s="94" t="s">
        <v>58</v>
      </c>
      <c r="W7" s="94" t="s">
        <v>58</v>
      </c>
      <c r="X7" s="94" t="s">
        <v>58</v>
      </c>
      <c r="Y7" s="94" t="s">
        <v>58</v>
      </c>
      <c r="Z7" s="94" t="s">
        <v>58</v>
      </c>
    </row>
    <row r="8" spans="1:26" ht="19.5" customHeight="1" x14ac:dyDescent="0.25">
      <c r="A8" s="94">
        <v>1</v>
      </c>
      <c r="B8" s="94">
        <v>2</v>
      </c>
      <c r="C8" s="94">
        <v>3</v>
      </c>
      <c r="D8" s="94">
        <v>4</v>
      </c>
      <c r="E8" s="94">
        <v>5</v>
      </c>
      <c r="F8" s="94">
        <v>6</v>
      </c>
      <c r="G8" s="94">
        <v>7</v>
      </c>
      <c r="H8" s="94">
        <v>8</v>
      </c>
      <c r="I8" s="94">
        <v>9</v>
      </c>
      <c r="J8" s="94">
        <v>10</v>
      </c>
      <c r="K8" s="94">
        <v>11</v>
      </c>
      <c r="L8" s="94">
        <v>12</v>
      </c>
      <c r="M8" s="94">
        <v>13</v>
      </c>
      <c r="N8" s="94">
        <v>14</v>
      </c>
      <c r="O8" s="94">
        <v>15</v>
      </c>
      <c r="P8" s="94">
        <v>16</v>
      </c>
      <c r="Q8" s="94">
        <v>17</v>
      </c>
      <c r="R8" s="94">
        <v>18</v>
      </c>
      <c r="S8" s="94">
        <v>19</v>
      </c>
      <c r="T8" s="94">
        <v>20</v>
      </c>
      <c r="U8" s="94">
        <v>21</v>
      </c>
      <c r="V8" s="94">
        <v>22</v>
      </c>
      <c r="W8" s="94">
        <v>23</v>
      </c>
      <c r="X8" s="94">
        <v>24</v>
      </c>
      <c r="Y8" s="94">
        <v>25</v>
      </c>
      <c r="Z8" s="94">
        <v>26</v>
      </c>
    </row>
    <row r="9" spans="1:26" ht="42.75" customHeight="1" x14ac:dyDescent="0.25">
      <c r="A9" s="120" t="s">
        <v>73</v>
      </c>
      <c r="B9" s="120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6">
        <v>3063000</v>
      </c>
      <c r="S9" s="96">
        <v>1281000</v>
      </c>
      <c r="T9" s="96">
        <v>1425000</v>
      </c>
      <c r="U9" s="96">
        <v>357000</v>
      </c>
      <c r="V9" s="41">
        <f t="shared" ref="V9:X9" si="0">V10+V11+V12</f>
        <v>9916591</v>
      </c>
      <c r="W9" s="41">
        <f t="shared" si="0"/>
        <v>46316245</v>
      </c>
      <c r="X9" s="41">
        <f t="shared" si="0"/>
        <v>43253245</v>
      </c>
      <c r="Y9" s="46"/>
      <c r="Z9" s="46"/>
    </row>
    <row r="10" spans="1:26" ht="24.75" customHeight="1" x14ac:dyDescent="0.25">
      <c r="A10" s="97" t="s">
        <v>128</v>
      </c>
      <c r="B10" s="97"/>
      <c r="C10" s="98">
        <v>388543.29</v>
      </c>
      <c r="D10" s="99"/>
      <c r="E10" s="99"/>
      <c r="F10" s="99"/>
      <c r="G10" s="99"/>
      <c r="H10" s="99"/>
      <c r="I10" s="99"/>
      <c r="J10" s="95"/>
      <c r="K10" s="95"/>
      <c r="L10" s="95"/>
      <c r="M10" s="95"/>
      <c r="N10" s="95"/>
      <c r="O10" s="95"/>
      <c r="P10" s="95"/>
      <c r="Q10" s="95"/>
      <c r="R10" s="96"/>
      <c r="S10" s="100"/>
      <c r="T10" s="100"/>
      <c r="U10" s="100"/>
      <c r="V10" s="101"/>
      <c r="W10" s="44"/>
      <c r="X10" s="46"/>
      <c r="Y10" s="46"/>
      <c r="Z10" s="46"/>
    </row>
    <row r="11" spans="1:26" ht="27.75" customHeight="1" x14ac:dyDescent="0.25">
      <c r="A11" s="97" t="s">
        <v>129</v>
      </c>
      <c r="B11" s="97"/>
      <c r="C11" s="98">
        <v>384956.4</v>
      </c>
      <c r="D11" s="99">
        <v>377393.5</v>
      </c>
      <c r="E11" s="99"/>
      <c r="F11" s="99">
        <v>7562.9</v>
      </c>
      <c r="G11" s="99">
        <v>8006.19</v>
      </c>
      <c r="H11" s="99">
        <v>4419.3</v>
      </c>
      <c r="I11" s="99">
        <v>6.3</v>
      </c>
      <c r="J11" s="104">
        <f>K11+L11+M11</f>
        <v>2377579</v>
      </c>
      <c r="K11" s="34">
        <v>2377579</v>
      </c>
      <c r="L11" s="34"/>
      <c r="M11" s="34"/>
      <c r="N11" s="40">
        <v>83</v>
      </c>
      <c r="O11" s="95"/>
      <c r="P11" s="95"/>
      <c r="Q11" s="100">
        <v>50</v>
      </c>
      <c r="R11" s="96">
        <v>3063000</v>
      </c>
      <c r="S11" s="96">
        <v>1281000</v>
      </c>
      <c r="T11" s="96">
        <v>1425000</v>
      </c>
      <c r="U11" s="96">
        <v>357000</v>
      </c>
      <c r="V11" s="102"/>
      <c r="W11" s="44">
        <f>X11+R11</f>
        <v>12929953</v>
      </c>
      <c r="X11" s="46">
        <v>9866953</v>
      </c>
      <c r="Y11" s="46"/>
      <c r="Z11" s="46"/>
    </row>
    <row r="12" spans="1:26" ht="25.5" customHeight="1" x14ac:dyDescent="0.25">
      <c r="A12" s="97" t="s">
        <v>130</v>
      </c>
      <c r="B12" s="97"/>
      <c r="C12" s="98">
        <v>384956.4</v>
      </c>
      <c r="D12" s="99">
        <v>377393.5</v>
      </c>
      <c r="E12" s="99"/>
      <c r="F12" s="99">
        <v>7562.9</v>
      </c>
      <c r="G12" s="99"/>
      <c r="H12" s="99"/>
      <c r="I12" s="99">
        <v>6.3</v>
      </c>
      <c r="J12" s="104">
        <f>K12+L12+M12</f>
        <v>2377579.0499999998</v>
      </c>
      <c r="K12" s="34">
        <v>2377579.0499999998</v>
      </c>
      <c r="L12" s="34"/>
      <c r="M12" s="105"/>
      <c r="N12" s="103">
        <v>86.59</v>
      </c>
      <c r="O12" s="95"/>
      <c r="P12" s="95"/>
      <c r="Q12" s="100">
        <v>95</v>
      </c>
      <c r="R12" s="96"/>
      <c r="S12" s="103"/>
      <c r="T12" s="96"/>
      <c r="U12" s="96"/>
      <c r="V12" s="101">
        <v>9916591</v>
      </c>
      <c r="W12" s="44">
        <f>X12+Y12+Z12</f>
        <v>33386292</v>
      </c>
      <c r="X12" s="49">
        <f>23469701+V12</f>
        <v>33386292</v>
      </c>
      <c r="Y12" s="46"/>
      <c r="Z12" s="46"/>
    </row>
  </sheetData>
  <mergeCells count="24">
    <mergeCell ref="X2:Y2"/>
    <mergeCell ref="A3:Z3"/>
    <mergeCell ref="A4:A7"/>
    <mergeCell ref="B4:B7"/>
    <mergeCell ref="C4:F4"/>
    <mergeCell ref="G4:G6"/>
    <mergeCell ref="H4:H6"/>
    <mergeCell ref="I4:I6"/>
    <mergeCell ref="J4:M4"/>
    <mergeCell ref="N4:P4"/>
    <mergeCell ref="S5:U5"/>
    <mergeCell ref="W5:W6"/>
    <mergeCell ref="X5:Z5"/>
    <mergeCell ref="A9:B9"/>
    <mergeCell ref="Q4:Q6"/>
    <mergeCell ref="R4:U4"/>
    <mergeCell ref="V4:V6"/>
    <mergeCell ref="W4:Z4"/>
    <mergeCell ref="C5:C6"/>
    <mergeCell ref="D5:F5"/>
    <mergeCell ref="J5:J6"/>
    <mergeCell ref="K5:M5"/>
    <mergeCell ref="N5:P5"/>
    <mergeCell ref="R5:R6"/>
  </mergeCells>
  <pageMargins left="0.54" right="0.51" top="0.74803149606299213" bottom="0.74803149606299213" header="0.31496062992125984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3"/>
  <sheetViews>
    <sheetView topLeftCell="F1" zoomScaleNormal="100" workbookViewId="0"/>
  </sheetViews>
  <sheetFormatPr defaultRowHeight="15" x14ac:dyDescent="0.25"/>
  <cols>
    <col min="1" max="1" width="4.5703125" customWidth="1"/>
    <col min="2" max="2" width="28.85546875" customWidth="1"/>
    <col min="3" max="3" width="6.140625" customWidth="1"/>
    <col min="4" max="4" width="7.140625" customWidth="1"/>
    <col min="5" max="5" width="6.5703125" customWidth="1"/>
    <col min="6" max="6" width="4.28515625" customWidth="1"/>
    <col min="7" max="8" width="4.5703125" customWidth="1"/>
    <col min="9" max="9" width="9.28515625" style="60" customWidth="1"/>
    <col min="10" max="10" width="9.28515625" customWidth="1"/>
    <col min="11" max="11" width="8.5703125" customWidth="1"/>
    <col min="12" max="12" width="6.42578125" customWidth="1"/>
    <col min="13" max="13" width="8.5703125" customWidth="1"/>
    <col min="14" max="14" width="7" customWidth="1"/>
    <col min="15" max="15" width="9.7109375" customWidth="1"/>
    <col min="16" max="17" width="8.28515625" style="60" customWidth="1"/>
    <col min="18" max="18" width="7.85546875" style="60" customWidth="1"/>
    <col min="19" max="19" width="10.140625" customWidth="1"/>
    <col min="20" max="20" width="9.85546875" style="60" customWidth="1"/>
    <col min="21" max="21" width="10.28515625" customWidth="1"/>
    <col min="22" max="22" width="9" customWidth="1"/>
    <col min="23" max="23" width="9.28515625" customWidth="1"/>
    <col min="24" max="24" width="6.85546875" customWidth="1"/>
    <col min="25" max="25" width="7.7109375" customWidth="1"/>
    <col min="26" max="26" width="7.28515625" customWidth="1"/>
    <col min="27" max="27" width="7.7109375" customWidth="1"/>
  </cols>
  <sheetData>
    <row r="1" spans="1:27" ht="0.75" customHeight="1" x14ac:dyDescent="0.25">
      <c r="A1" s="1">
        <f t="shared" ref="A1:AA1" si="0">SUBTOTAL(3,A11:A4813)</f>
        <v>23</v>
      </c>
      <c r="B1" s="3">
        <f t="shared" si="0"/>
        <v>19</v>
      </c>
      <c r="C1" s="1">
        <f t="shared" si="0"/>
        <v>18</v>
      </c>
      <c r="D1" s="1">
        <f t="shared" si="0"/>
        <v>18</v>
      </c>
      <c r="E1" s="1">
        <f t="shared" si="0"/>
        <v>18</v>
      </c>
      <c r="F1" s="1">
        <f t="shared" si="0"/>
        <v>18</v>
      </c>
      <c r="G1" s="1">
        <f t="shared" si="0"/>
        <v>18</v>
      </c>
      <c r="H1" s="1">
        <f t="shared" si="0"/>
        <v>18</v>
      </c>
      <c r="I1" s="1">
        <f t="shared" si="0"/>
        <v>21</v>
      </c>
      <c r="J1" s="1">
        <f t="shared" si="0"/>
        <v>21</v>
      </c>
      <c r="K1" s="1">
        <f t="shared" si="0"/>
        <v>21</v>
      </c>
      <c r="L1" s="1">
        <f t="shared" si="0"/>
        <v>0</v>
      </c>
      <c r="M1" s="1">
        <f t="shared" si="0"/>
        <v>21</v>
      </c>
      <c r="N1" s="1">
        <f t="shared" si="0"/>
        <v>21</v>
      </c>
      <c r="O1" s="1">
        <f t="shared" si="0"/>
        <v>22</v>
      </c>
      <c r="P1" s="1">
        <f t="shared" si="0"/>
        <v>4</v>
      </c>
      <c r="Q1" s="1">
        <f t="shared" si="0"/>
        <v>4</v>
      </c>
      <c r="R1" s="1">
        <f t="shared" si="0"/>
        <v>4</v>
      </c>
      <c r="S1" s="1">
        <f t="shared" si="0"/>
        <v>21</v>
      </c>
      <c r="T1" s="1">
        <f t="shared" si="0"/>
        <v>21</v>
      </c>
      <c r="U1" s="1">
        <f t="shared" si="0"/>
        <v>21</v>
      </c>
      <c r="V1" s="1">
        <f t="shared" si="0"/>
        <v>21</v>
      </c>
      <c r="W1" s="1">
        <f t="shared" si="0"/>
        <v>21</v>
      </c>
      <c r="X1" s="1">
        <f t="shared" si="0"/>
        <v>0</v>
      </c>
      <c r="Y1" s="1">
        <f t="shared" si="0"/>
        <v>18</v>
      </c>
      <c r="Z1" s="1">
        <f t="shared" si="0"/>
        <v>18</v>
      </c>
      <c r="AA1" s="1">
        <f t="shared" si="0"/>
        <v>18</v>
      </c>
    </row>
    <row r="2" spans="1:27" ht="15.75" x14ac:dyDescent="0.25">
      <c r="B2" s="106"/>
      <c r="C2" s="106"/>
      <c r="D2" s="106"/>
      <c r="E2" s="106"/>
      <c r="F2" s="106"/>
      <c r="G2" s="106"/>
      <c r="H2" s="107"/>
      <c r="I2" s="107"/>
      <c r="J2" s="107"/>
      <c r="K2" s="107"/>
      <c r="L2" s="107"/>
      <c r="M2" s="108"/>
      <c r="N2" s="109"/>
      <c r="O2" s="110"/>
      <c r="P2" s="110"/>
      <c r="Q2" s="110"/>
      <c r="R2" s="110"/>
      <c r="S2" s="109"/>
      <c r="T2" s="110"/>
      <c r="U2" s="110"/>
      <c r="V2" s="110"/>
      <c r="W2" s="172" t="s">
        <v>131</v>
      </c>
      <c r="X2" s="172"/>
      <c r="Y2" s="172"/>
    </row>
    <row r="3" spans="1:27" ht="34.5" customHeight="1" x14ac:dyDescent="0.25">
      <c r="B3" s="142" t="s">
        <v>132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6"/>
    </row>
    <row r="4" spans="1:27" x14ac:dyDescent="0.25">
      <c r="A4" s="7"/>
      <c r="B4" s="8"/>
      <c r="C4" s="9"/>
      <c r="D4" s="9"/>
      <c r="E4" s="10"/>
      <c r="F4" s="9"/>
      <c r="G4" s="9"/>
      <c r="H4" s="9"/>
      <c r="I4" s="62"/>
      <c r="J4" s="11"/>
      <c r="K4" s="11"/>
      <c r="L4" s="11"/>
      <c r="M4" s="11"/>
      <c r="N4" s="12"/>
      <c r="O4" s="13"/>
      <c r="P4" s="13"/>
      <c r="Q4" s="13"/>
      <c r="R4" s="13"/>
      <c r="S4" s="13"/>
      <c r="T4" s="13"/>
      <c r="U4" s="13"/>
      <c r="V4" s="13"/>
      <c r="W4" s="13"/>
      <c r="X4" s="14"/>
      <c r="Y4" s="15"/>
      <c r="Z4" s="14"/>
      <c r="AA4" s="14"/>
    </row>
    <row r="5" spans="1:27" ht="21.75" customHeight="1" x14ac:dyDescent="0.25">
      <c r="A5" s="176" t="s">
        <v>1</v>
      </c>
      <c r="B5" s="176" t="s">
        <v>2</v>
      </c>
      <c r="C5" s="143" t="s">
        <v>3</v>
      </c>
      <c r="D5" s="143" t="s">
        <v>4</v>
      </c>
      <c r="E5" s="146" t="s">
        <v>5</v>
      </c>
      <c r="F5" s="143" t="s">
        <v>6</v>
      </c>
      <c r="G5" s="143" t="s">
        <v>7</v>
      </c>
      <c r="H5" s="143" t="s">
        <v>8</v>
      </c>
      <c r="I5" s="151" t="s">
        <v>9</v>
      </c>
      <c r="J5" s="158" t="s">
        <v>10</v>
      </c>
      <c r="K5" s="159"/>
      <c r="L5" s="159"/>
      <c r="M5" s="160"/>
      <c r="N5" s="161" t="s">
        <v>11</v>
      </c>
      <c r="O5" s="156" t="s">
        <v>12</v>
      </c>
      <c r="P5" s="157"/>
      <c r="Q5" s="157"/>
      <c r="R5" s="157"/>
      <c r="S5" s="163"/>
      <c r="T5" s="164" t="s">
        <v>13</v>
      </c>
      <c r="U5" s="165"/>
      <c r="V5" s="165"/>
      <c r="W5" s="165"/>
      <c r="X5" s="166"/>
      <c r="Y5" s="167" t="s">
        <v>14</v>
      </c>
      <c r="Z5" s="168" t="s">
        <v>15</v>
      </c>
      <c r="AA5" s="149" t="s">
        <v>16</v>
      </c>
    </row>
    <row r="6" spans="1:27" ht="15" customHeight="1" x14ac:dyDescent="0.25">
      <c r="A6" s="177"/>
      <c r="B6" s="177"/>
      <c r="C6" s="144"/>
      <c r="D6" s="144"/>
      <c r="E6" s="147"/>
      <c r="F6" s="144"/>
      <c r="G6" s="144"/>
      <c r="H6" s="144"/>
      <c r="I6" s="152"/>
      <c r="J6" s="151" t="s">
        <v>22</v>
      </c>
      <c r="K6" s="151" t="s">
        <v>23</v>
      </c>
      <c r="L6" s="151" t="s">
        <v>24</v>
      </c>
      <c r="M6" s="151" t="s">
        <v>25</v>
      </c>
      <c r="N6" s="162"/>
      <c r="O6" s="154" t="s">
        <v>22</v>
      </c>
      <c r="P6" s="156" t="s">
        <v>26</v>
      </c>
      <c r="Q6" s="157"/>
      <c r="R6" s="157"/>
      <c r="S6" s="157"/>
      <c r="T6" s="154" t="s">
        <v>22</v>
      </c>
      <c r="U6" s="164" t="s">
        <v>26</v>
      </c>
      <c r="V6" s="165"/>
      <c r="W6" s="165"/>
      <c r="X6" s="166"/>
      <c r="Y6" s="167"/>
      <c r="Z6" s="168"/>
      <c r="AA6" s="150"/>
    </row>
    <row r="7" spans="1:27" ht="15" customHeight="1" x14ac:dyDescent="0.25">
      <c r="A7" s="177"/>
      <c r="B7" s="177"/>
      <c r="C7" s="144"/>
      <c r="D7" s="144"/>
      <c r="E7" s="147"/>
      <c r="F7" s="144"/>
      <c r="G7" s="144"/>
      <c r="H7" s="144"/>
      <c r="I7" s="152"/>
      <c r="J7" s="152"/>
      <c r="K7" s="152"/>
      <c r="L7" s="152"/>
      <c r="M7" s="152"/>
      <c r="N7" s="162"/>
      <c r="O7" s="155"/>
      <c r="P7" s="169" t="s">
        <v>30</v>
      </c>
      <c r="Q7" s="169" t="s">
        <v>31</v>
      </c>
      <c r="R7" s="169" t="s">
        <v>32</v>
      </c>
      <c r="S7" s="169" t="s">
        <v>33</v>
      </c>
      <c r="T7" s="155"/>
      <c r="U7" s="173" t="s">
        <v>34</v>
      </c>
      <c r="V7" s="173" t="s">
        <v>35</v>
      </c>
      <c r="W7" s="173" t="s">
        <v>36</v>
      </c>
      <c r="X7" s="175" t="s">
        <v>21</v>
      </c>
      <c r="Y7" s="167"/>
      <c r="Z7" s="168"/>
      <c r="AA7" s="150"/>
    </row>
    <row r="8" spans="1:27" ht="135" customHeight="1" x14ac:dyDescent="0.25">
      <c r="A8" s="177"/>
      <c r="B8" s="177"/>
      <c r="C8" s="144"/>
      <c r="D8" s="144"/>
      <c r="E8" s="147"/>
      <c r="F8" s="144"/>
      <c r="G8" s="144"/>
      <c r="H8" s="144"/>
      <c r="I8" s="152"/>
      <c r="J8" s="152"/>
      <c r="K8" s="153"/>
      <c r="L8" s="153"/>
      <c r="M8" s="152"/>
      <c r="N8" s="162"/>
      <c r="O8" s="155"/>
      <c r="P8" s="169"/>
      <c r="Q8" s="169"/>
      <c r="R8" s="169"/>
      <c r="S8" s="169"/>
      <c r="T8" s="155"/>
      <c r="U8" s="174"/>
      <c r="V8" s="174"/>
      <c r="W8" s="174"/>
      <c r="X8" s="175"/>
      <c r="Y8" s="167"/>
      <c r="Z8" s="168"/>
      <c r="AA8" s="150"/>
    </row>
    <row r="9" spans="1:27" ht="25.5" customHeight="1" x14ac:dyDescent="0.25">
      <c r="A9" s="178"/>
      <c r="B9" s="178"/>
      <c r="C9" s="145"/>
      <c r="D9" s="145"/>
      <c r="E9" s="148"/>
      <c r="F9" s="145"/>
      <c r="G9" s="145"/>
      <c r="H9" s="145"/>
      <c r="I9" s="20" t="s">
        <v>56</v>
      </c>
      <c r="J9" s="20" t="s">
        <v>56</v>
      </c>
      <c r="K9" s="20" t="s">
        <v>56</v>
      </c>
      <c r="L9" s="20" t="s">
        <v>56</v>
      </c>
      <c r="M9" s="20" t="s">
        <v>56</v>
      </c>
      <c r="N9" s="21" t="s">
        <v>57</v>
      </c>
      <c r="O9" s="22" t="s">
        <v>58</v>
      </c>
      <c r="P9" s="22" t="s">
        <v>58</v>
      </c>
      <c r="Q9" s="22" t="s">
        <v>58</v>
      </c>
      <c r="R9" s="22" t="s">
        <v>58</v>
      </c>
      <c r="S9" s="22" t="s">
        <v>58</v>
      </c>
      <c r="T9" s="22" t="s">
        <v>58</v>
      </c>
      <c r="U9" s="22" t="s">
        <v>58</v>
      </c>
      <c r="V9" s="22" t="s">
        <v>58</v>
      </c>
      <c r="W9" s="22" t="s">
        <v>58</v>
      </c>
      <c r="X9" s="23" t="s">
        <v>58</v>
      </c>
      <c r="Y9" s="24" t="s">
        <v>59</v>
      </c>
      <c r="Z9" s="25" t="s">
        <v>59</v>
      </c>
      <c r="AA9" s="26" t="s">
        <v>60</v>
      </c>
    </row>
    <row r="10" spans="1:27" x14ac:dyDescent="0.25">
      <c r="A10" s="33">
        <v>1</v>
      </c>
      <c r="B10" s="33">
        <f>A10+1</f>
        <v>2</v>
      </c>
      <c r="C10" s="33">
        <f t="shared" ref="C10:AA10" si="1">B10+1</f>
        <v>3</v>
      </c>
      <c r="D10" s="33">
        <f t="shared" si="1"/>
        <v>4</v>
      </c>
      <c r="E10" s="33">
        <f t="shared" si="1"/>
        <v>5</v>
      </c>
      <c r="F10" s="33">
        <f t="shared" si="1"/>
        <v>6</v>
      </c>
      <c r="G10" s="33">
        <f t="shared" si="1"/>
        <v>7</v>
      </c>
      <c r="H10" s="33">
        <f t="shared" si="1"/>
        <v>8</v>
      </c>
      <c r="I10" s="33">
        <f t="shared" si="1"/>
        <v>9</v>
      </c>
      <c r="J10" s="33">
        <f t="shared" si="1"/>
        <v>10</v>
      </c>
      <c r="K10" s="33">
        <f t="shared" si="1"/>
        <v>11</v>
      </c>
      <c r="L10" s="33">
        <f t="shared" si="1"/>
        <v>12</v>
      </c>
      <c r="M10" s="33">
        <f t="shared" si="1"/>
        <v>13</v>
      </c>
      <c r="N10" s="33">
        <f t="shared" si="1"/>
        <v>14</v>
      </c>
      <c r="O10" s="33">
        <f t="shared" si="1"/>
        <v>15</v>
      </c>
      <c r="P10" s="33">
        <f t="shared" si="1"/>
        <v>16</v>
      </c>
      <c r="Q10" s="33">
        <f t="shared" si="1"/>
        <v>17</v>
      </c>
      <c r="R10" s="33">
        <f t="shared" si="1"/>
        <v>18</v>
      </c>
      <c r="S10" s="33">
        <f t="shared" si="1"/>
        <v>19</v>
      </c>
      <c r="T10" s="33">
        <f t="shared" si="1"/>
        <v>20</v>
      </c>
      <c r="U10" s="33">
        <f t="shared" si="1"/>
        <v>21</v>
      </c>
      <c r="V10" s="33">
        <f t="shared" si="1"/>
        <v>22</v>
      </c>
      <c r="W10" s="33">
        <f t="shared" si="1"/>
        <v>23</v>
      </c>
      <c r="X10" s="33">
        <f t="shared" si="1"/>
        <v>24</v>
      </c>
      <c r="Y10" s="33">
        <f t="shared" si="1"/>
        <v>25</v>
      </c>
      <c r="Z10" s="33">
        <f t="shared" si="1"/>
        <v>26</v>
      </c>
      <c r="AA10" s="33">
        <f t="shared" si="1"/>
        <v>27</v>
      </c>
    </row>
    <row r="11" spans="1:27" x14ac:dyDescent="0.25">
      <c r="A11" s="35">
        <v>52</v>
      </c>
      <c r="B11" s="36" t="s">
        <v>72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>
        <v>0</v>
      </c>
      <c r="P11" s="37"/>
      <c r="Q11" s="37"/>
      <c r="R11" s="37"/>
      <c r="S11" s="37"/>
      <c r="T11" s="37"/>
      <c r="U11" s="37"/>
      <c r="V11" s="37"/>
      <c r="W11" s="37"/>
      <c r="X11" s="38"/>
      <c r="Y11" s="38"/>
      <c r="Z11" s="38"/>
      <c r="AA11" s="38"/>
    </row>
    <row r="12" spans="1:27" ht="23.25" customHeight="1" x14ac:dyDescent="0.25">
      <c r="A12" s="113" t="s">
        <v>73</v>
      </c>
      <c r="B12" s="113"/>
      <c r="C12" s="42"/>
      <c r="D12" s="42"/>
      <c r="E12" s="42"/>
      <c r="F12" s="42"/>
      <c r="G12" s="42"/>
      <c r="H12" s="42"/>
      <c r="I12" s="37">
        <f>I14+I17</f>
        <v>30204.010000000002</v>
      </c>
      <c r="J12" s="37">
        <f t="shared" ref="J12:W12" si="2">J14+J17</f>
        <v>26710.710000000003</v>
      </c>
      <c r="K12" s="37">
        <f t="shared" si="2"/>
        <v>26710.710000000003</v>
      </c>
      <c r="L12" s="37"/>
      <c r="M12" s="37">
        <f t="shared" si="2"/>
        <v>26710.710000000003</v>
      </c>
      <c r="N12" s="43">
        <f t="shared" si="2"/>
        <v>1001</v>
      </c>
      <c r="O12" s="43">
        <f t="shared" si="2"/>
        <v>45280294</v>
      </c>
      <c r="P12" s="43">
        <f t="shared" si="2"/>
        <v>1281000</v>
      </c>
      <c r="Q12" s="43">
        <f t="shared" si="2"/>
        <v>1425000</v>
      </c>
      <c r="R12" s="43">
        <f t="shared" si="2"/>
        <v>357000</v>
      </c>
      <c r="S12" s="43">
        <f t="shared" si="2"/>
        <v>42217294</v>
      </c>
      <c r="T12" s="44">
        <f t="shared" si="2"/>
        <v>72911912</v>
      </c>
      <c r="U12" s="44">
        <f t="shared" si="2"/>
        <v>68775370</v>
      </c>
      <c r="V12" s="44">
        <f t="shared" si="2"/>
        <v>3003240</v>
      </c>
      <c r="W12" s="44">
        <f t="shared" si="2"/>
        <v>1133302</v>
      </c>
      <c r="X12" s="50"/>
      <c r="Y12" s="50"/>
      <c r="Z12" s="38"/>
      <c r="AA12" s="75"/>
    </row>
    <row r="13" spans="1:27" x14ac:dyDescent="0.25">
      <c r="A13" s="170" t="s">
        <v>65</v>
      </c>
      <c r="B13" s="170"/>
      <c r="C13" s="42"/>
      <c r="D13" s="42"/>
      <c r="E13" s="42"/>
      <c r="F13" s="42"/>
      <c r="G13" s="42"/>
      <c r="H13" s="42"/>
      <c r="I13" s="37"/>
      <c r="J13" s="37"/>
      <c r="K13" s="37"/>
      <c r="L13" s="37"/>
      <c r="M13" s="37"/>
      <c r="N13" s="43"/>
      <c r="O13" s="114"/>
      <c r="P13" s="114"/>
      <c r="Q13" s="114"/>
      <c r="R13" s="114"/>
      <c r="S13" s="114"/>
      <c r="T13" s="44"/>
      <c r="U13" s="44"/>
      <c r="V13" s="44"/>
      <c r="W13" s="44"/>
      <c r="X13" s="45"/>
      <c r="Y13" s="45"/>
      <c r="Z13" s="38"/>
      <c r="AA13" s="29"/>
    </row>
    <row r="14" spans="1:27" x14ac:dyDescent="0.25">
      <c r="A14" s="170" t="s">
        <v>66</v>
      </c>
      <c r="B14" s="170"/>
      <c r="C14" s="42"/>
      <c r="D14" s="42"/>
      <c r="E14" s="42"/>
      <c r="F14" s="42"/>
      <c r="G14" s="42"/>
      <c r="H14" s="42"/>
      <c r="I14" s="37">
        <f>SUM(I15:I16)</f>
        <v>2660.51</v>
      </c>
      <c r="J14" s="37">
        <f t="shared" ref="J14:W14" si="3">SUM(J15:J16)</f>
        <v>2407.6099999999997</v>
      </c>
      <c r="K14" s="37">
        <f t="shared" si="3"/>
        <v>2407.6099999999997</v>
      </c>
      <c r="L14" s="37"/>
      <c r="M14" s="37">
        <f t="shared" si="3"/>
        <v>2407.6099999999997</v>
      </c>
      <c r="N14" s="43">
        <f t="shared" si="3"/>
        <v>114</v>
      </c>
      <c r="O14" s="43">
        <f t="shared" si="3"/>
        <v>4223079</v>
      </c>
      <c r="P14" s="43">
        <f t="shared" si="3"/>
        <v>1281000</v>
      </c>
      <c r="Q14" s="43">
        <f t="shared" si="3"/>
        <v>1425000</v>
      </c>
      <c r="R14" s="43">
        <f t="shared" si="3"/>
        <v>357000</v>
      </c>
      <c r="S14" s="43">
        <f t="shared" si="3"/>
        <v>1160079</v>
      </c>
      <c r="T14" s="44">
        <f t="shared" si="3"/>
        <v>5022153</v>
      </c>
      <c r="U14" s="44">
        <f t="shared" si="3"/>
        <v>4813114</v>
      </c>
      <c r="V14" s="44">
        <f t="shared" si="3"/>
        <v>156094</v>
      </c>
      <c r="W14" s="44">
        <f t="shared" si="3"/>
        <v>52945</v>
      </c>
      <c r="X14" s="50"/>
      <c r="Y14" s="50"/>
      <c r="Z14" s="38"/>
      <c r="AA14" s="75"/>
    </row>
    <row r="15" spans="1:27" x14ac:dyDescent="0.25">
      <c r="A15" s="71">
        <f>A10+1</f>
        <v>2</v>
      </c>
      <c r="B15" s="64" t="s">
        <v>74</v>
      </c>
      <c r="C15" s="63">
        <v>1978</v>
      </c>
      <c r="D15" s="63" t="s">
        <v>67</v>
      </c>
      <c r="E15" s="46" t="s">
        <v>68</v>
      </c>
      <c r="F15" s="63" t="s">
        <v>70</v>
      </c>
      <c r="G15" s="63">
        <v>5</v>
      </c>
      <c r="H15" s="63">
        <v>4</v>
      </c>
      <c r="I15" s="65">
        <v>607.20000000000005</v>
      </c>
      <c r="J15" s="65">
        <v>559.5</v>
      </c>
      <c r="K15" s="65">
        <v>559.5</v>
      </c>
      <c r="L15" s="47"/>
      <c r="M15" s="65">
        <v>559.5</v>
      </c>
      <c r="N15" s="48">
        <v>30</v>
      </c>
      <c r="O15" s="43">
        <f>P15+Q15+R15+S15</f>
        <v>1534539</v>
      </c>
      <c r="P15" s="48">
        <v>465477</v>
      </c>
      <c r="Q15" s="48">
        <v>517802</v>
      </c>
      <c r="R15" s="78">
        <v>129723</v>
      </c>
      <c r="S15" s="48">
        <v>421537</v>
      </c>
      <c r="T15" s="44">
        <f>U15+V15+W15+X15</f>
        <v>0</v>
      </c>
      <c r="U15" s="49">
        <f>'[1]Приложение 3'!D17</f>
        <v>0</v>
      </c>
      <c r="V15" s="49">
        <f>'[1]Приложение 3'!AE17</f>
        <v>0</v>
      </c>
      <c r="W15" s="49">
        <f>'[1]Приложение 3'!AJ17</f>
        <v>0</v>
      </c>
      <c r="X15" s="67"/>
      <c r="Y15" s="45">
        <f>T15/J15</f>
        <v>0</v>
      </c>
      <c r="Z15" s="70">
        <v>15616</v>
      </c>
      <c r="AA15" s="76" t="s">
        <v>69</v>
      </c>
    </row>
    <row r="16" spans="1:27" x14ac:dyDescent="0.25">
      <c r="A16" s="71">
        <f>A15+1</f>
        <v>3</v>
      </c>
      <c r="B16" s="64" t="s">
        <v>75</v>
      </c>
      <c r="C16" s="63">
        <v>1962</v>
      </c>
      <c r="D16" s="63" t="s">
        <v>67</v>
      </c>
      <c r="E16" s="46" t="s">
        <v>68</v>
      </c>
      <c r="F16" s="63" t="s">
        <v>70</v>
      </c>
      <c r="G16" s="63">
        <v>2</v>
      </c>
      <c r="H16" s="63">
        <v>2</v>
      </c>
      <c r="I16" s="65">
        <v>2053.31</v>
      </c>
      <c r="J16" s="65">
        <v>1848.11</v>
      </c>
      <c r="K16" s="65">
        <v>1848.11</v>
      </c>
      <c r="L16" s="47"/>
      <c r="M16" s="65">
        <v>1848.11</v>
      </c>
      <c r="N16" s="48">
        <v>84</v>
      </c>
      <c r="O16" s="43">
        <f>P16+Q16+R16+S16</f>
        <v>2688540</v>
      </c>
      <c r="P16" s="48">
        <v>815523</v>
      </c>
      <c r="Q16" s="48">
        <v>907198</v>
      </c>
      <c r="R16" s="78">
        <v>227277</v>
      </c>
      <c r="S16" s="48">
        <v>738542</v>
      </c>
      <c r="T16" s="44">
        <f>U16+V16+W16+X16</f>
        <v>5022153</v>
      </c>
      <c r="U16" s="49">
        <f>'[1]Приложение 3'!D18</f>
        <v>4813114</v>
      </c>
      <c r="V16" s="49">
        <f>'[1]Приложение 3'!AE18</f>
        <v>156094</v>
      </c>
      <c r="W16" s="49">
        <f>'[1]Приложение 3'!AJ18</f>
        <v>52945</v>
      </c>
      <c r="X16" s="67"/>
      <c r="Y16" s="45">
        <f>T16/J16</f>
        <v>2717.4535065553459</v>
      </c>
      <c r="Z16" s="70">
        <v>15616</v>
      </c>
      <c r="AA16" s="76" t="s">
        <v>69</v>
      </c>
    </row>
    <row r="17" spans="1:27" x14ac:dyDescent="0.25">
      <c r="A17" s="171" t="s">
        <v>71</v>
      </c>
      <c r="B17" s="171"/>
      <c r="C17" s="42"/>
      <c r="D17" s="42"/>
      <c r="E17" s="42"/>
      <c r="F17" s="42"/>
      <c r="G17" s="42"/>
      <c r="H17" s="42"/>
      <c r="I17" s="77">
        <f>SUM(I18:I33)</f>
        <v>27543.5</v>
      </c>
      <c r="J17" s="77">
        <f t="shared" ref="J17:W17" si="4">SUM(J18:J33)</f>
        <v>24303.100000000002</v>
      </c>
      <c r="K17" s="77">
        <f t="shared" si="4"/>
        <v>24303.100000000002</v>
      </c>
      <c r="L17" s="77"/>
      <c r="M17" s="77">
        <f t="shared" si="4"/>
        <v>24303.100000000002</v>
      </c>
      <c r="N17" s="78">
        <f t="shared" si="4"/>
        <v>887</v>
      </c>
      <c r="O17" s="78">
        <f t="shared" si="4"/>
        <v>41057215</v>
      </c>
      <c r="P17" s="78"/>
      <c r="Q17" s="78"/>
      <c r="R17" s="78"/>
      <c r="S17" s="78">
        <f t="shared" si="4"/>
        <v>41057215</v>
      </c>
      <c r="T17" s="68">
        <f t="shared" si="4"/>
        <v>67889759</v>
      </c>
      <c r="U17" s="68">
        <f t="shared" si="4"/>
        <v>63962256</v>
      </c>
      <c r="V17" s="68">
        <f t="shared" si="4"/>
        <v>2847146</v>
      </c>
      <c r="W17" s="68">
        <f t="shared" si="4"/>
        <v>1080357</v>
      </c>
      <c r="X17" s="79"/>
      <c r="Y17" s="80"/>
      <c r="Z17" s="80"/>
      <c r="AA17" s="81"/>
    </row>
    <row r="18" spans="1:27" x14ac:dyDescent="0.25">
      <c r="A18" s="71">
        <f>A16+1</f>
        <v>4</v>
      </c>
      <c r="B18" s="64" t="s">
        <v>76</v>
      </c>
      <c r="C18" s="63">
        <v>1990</v>
      </c>
      <c r="D18" s="63" t="s">
        <v>67</v>
      </c>
      <c r="E18" s="46" t="s">
        <v>68</v>
      </c>
      <c r="F18" s="63" t="s">
        <v>77</v>
      </c>
      <c r="G18" s="63">
        <v>3</v>
      </c>
      <c r="H18" s="63">
        <v>2</v>
      </c>
      <c r="I18" s="65">
        <v>1331.6</v>
      </c>
      <c r="J18" s="65">
        <v>1278.5999999999999</v>
      </c>
      <c r="K18" s="65">
        <v>1278.5999999999999</v>
      </c>
      <c r="L18" s="47"/>
      <c r="M18" s="65">
        <v>1278.5999999999999</v>
      </c>
      <c r="N18" s="48">
        <v>50</v>
      </c>
      <c r="O18" s="43">
        <f t="shared" ref="O18:O33" si="5">P18+Q18+R18+S18</f>
        <v>3214650</v>
      </c>
      <c r="P18" s="115"/>
      <c r="Q18" s="115"/>
      <c r="R18" s="115"/>
      <c r="S18" s="48">
        <v>3214650</v>
      </c>
      <c r="T18" s="44">
        <f t="shared" ref="T18:T33" si="6">U18+V18+W18+X18</f>
        <v>2969632</v>
      </c>
      <c r="U18" s="49">
        <f>'[1]Приложение 3'!D20</f>
        <v>2737786</v>
      </c>
      <c r="V18" s="49">
        <f>'[1]Приложение 3'!AE20</f>
        <v>201730</v>
      </c>
      <c r="W18" s="49">
        <f>'[1]Приложение 3'!AJ20</f>
        <v>30116</v>
      </c>
      <c r="X18" s="67"/>
      <c r="Y18" s="45">
        <f t="shared" ref="Y18:Y33" si="7">T18/J18</f>
        <v>2322.5653058032226</v>
      </c>
      <c r="Z18" s="70">
        <v>16734</v>
      </c>
      <c r="AA18" s="76" t="s">
        <v>69</v>
      </c>
    </row>
    <row r="19" spans="1:27" x14ac:dyDescent="0.25">
      <c r="A19" s="71">
        <f>A18+1</f>
        <v>5</v>
      </c>
      <c r="B19" s="64" t="s">
        <v>78</v>
      </c>
      <c r="C19" s="63">
        <v>1962</v>
      </c>
      <c r="D19" s="63" t="s">
        <v>67</v>
      </c>
      <c r="E19" s="46" t="s">
        <v>68</v>
      </c>
      <c r="F19" s="63" t="s">
        <v>70</v>
      </c>
      <c r="G19" s="63">
        <v>3</v>
      </c>
      <c r="H19" s="63">
        <v>3</v>
      </c>
      <c r="I19" s="65">
        <v>1619.6</v>
      </c>
      <c r="J19" s="65">
        <v>1508.7</v>
      </c>
      <c r="K19" s="65">
        <v>1508.7</v>
      </c>
      <c r="L19" s="47"/>
      <c r="M19" s="65">
        <v>1508.7</v>
      </c>
      <c r="N19" s="48">
        <v>34</v>
      </c>
      <c r="O19" s="43">
        <f t="shared" si="5"/>
        <v>2774712</v>
      </c>
      <c r="P19" s="115"/>
      <c r="Q19" s="115"/>
      <c r="R19" s="115"/>
      <c r="S19" s="48">
        <v>2774712</v>
      </c>
      <c r="T19" s="44">
        <f t="shared" si="6"/>
        <v>2172801</v>
      </c>
      <c r="U19" s="49">
        <f>'[1]Приложение 3'!D21</f>
        <v>2149160</v>
      </c>
      <c r="V19" s="49">
        <f>'[1]Приложение 3'!AE21</f>
        <v>0</v>
      </c>
      <c r="W19" s="49">
        <f>'[1]Приложение 3'!AJ21</f>
        <v>23641</v>
      </c>
      <c r="X19" s="67"/>
      <c r="Y19" s="45">
        <f t="shared" si="7"/>
        <v>1440.1809504871744</v>
      </c>
      <c r="Z19" s="70">
        <v>16734</v>
      </c>
      <c r="AA19" s="76" t="s">
        <v>69</v>
      </c>
    </row>
    <row r="20" spans="1:27" x14ac:dyDescent="0.25">
      <c r="A20" s="71">
        <f t="shared" ref="A20:A33" si="8">A19+1</f>
        <v>6</v>
      </c>
      <c r="B20" s="64" t="s">
        <v>79</v>
      </c>
      <c r="C20" s="63">
        <v>1975</v>
      </c>
      <c r="D20" s="63" t="s">
        <v>67</v>
      </c>
      <c r="E20" s="46" t="s">
        <v>68</v>
      </c>
      <c r="F20" s="63" t="s">
        <v>70</v>
      </c>
      <c r="G20" s="63">
        <v>3</v>
      </c>
      <c r="H20" s="63">
        <v>2</v>
      </c>
      <c r="I20" s="65">
        <v>1207.0999999999999</v>
      </c>
      <c r="J20" s="65">
        <v>1112.7</v>
      </c>
      <c r="K20" s="65">
        <v>1112.7</v>
      </c>
      <c r="L20" s="47"/>
      <c r="M20" s="65">
        <v>1112.7</v>
      </c>
      <c r="N20" s="48">
        <v>46</v>
      </c>
      <c r="O20" s="43">
        <f t="shared" si="5"/>
        <v>2474057</v>
      </c>
      <c r="P20" s="115"/>
      <c r="Q20" s="115"/>
      <c r="R20" s="115"/>
      <c r="S20" s="48">
        <v>2474057</v>
      </c>
      <c r="T20" s="44">
        <f t="shared" si="6"/>
        <v>396900</v>
      </c>
      <c r="U20" s="49">
        <f>'[1]Приложение 3'!D22</f>
        <v>292814</v>
      </c>
      <c r="V20" s="49">
        <f>'[1]Приложение 3'!AE22</f>
        <v>100865</v>
      </c>
      <c r="W20" s="49">
        <f>'[1]Приложение 3'!AJ22</f>
        <v>3221</v>
      </c>
      <c r="X20" s="67"/>
      <c r="Y20" s="45">
        <f t="shared" si="7"/>
        <v>356.69991911566461</v>
      </c>
      <c r="Z20" s="70">
        <v>16734</v>
      </c>
      <c r="AA20" s="76" t="s">
        <v>69</v>
      </c>
    </row>
    <row r="21" spans="1:27" x14ac:dyDescent="0.25">
      <c r="A21" s="71">
        <f t="shared" si="8"/>
        <v>7</v>
      </c>
      <c r="B21" s="64" t="s">
        <v>80</v>
      </c>
      <c r="C21" s="63">
        <v>1975</v>
      </c>
      <c r="D21" s="63" t="s">
        <v>67</v>
      </c>
      <c r="E21" s="46" t="s">
        <v>68</v>
      </c>
      <c r="F21" s="63" t="s">
        <v>70</v>
      </c>
      <c r="G21" s="63">
        <v>4</v>
      </c>
      <c r="H21" s="63">
        <v>3</v>
      </c>
      <c r="I21" s="65">
        <v>3427</v>
      </c>
      <c r="J21" s="65">
        <v>2448</v>
      </c>
      <c r="K21" s="65">
        <v>2448</v>
      </c>
      <c r="L21" s="47"/>
      <c r="M21" s="65">
        <v>2448</v>
      </c>
      <c r="N21" s="48">
        <v>80</v>
      </c>
      <c r="O21" s="43">
        <f t="shared" si="5"/>
        <v>2752117</v>
      </c>
      <c r="P21" s="115"/>
      <c r="Q21" s="115"/>
      <c r="R21" s="115"/>
      <c r="S21" s="48">
        <v>2752117</v>
      </c>
      <c r="T21" s="44">
        <f t="shared" si="6"/>
        <v>399931</v>
      </c>
      <c r="U21" s="49">
        <f>'[1]Приложение 3'!D23</f>
        <v>295812</v>
      </c>
      <c r="V21" s="49">
        <f>'[1]Приложение 3'!AE23</f>
        <v>100865</v>
      </c>
      <c r="W21" s="49">
        <f>'[1]Приложение 3'!AJ23</f>
        <v>3254</v>
      </c>
      <c r="X21" s="67"/>
      <c r="Y21" s="45">
        <f t="shared" si="7"/>
        <v>163.37050653594773</v>
      </c>
      <c r="Z21" s="70">
        <v>16734</v>
      </c>
      <c r="AA21" s="76" t="s">
        <v>69</v>
      </c>
    </row>
    <row r="22" spans="1:27" x14ac:dyDescent="0.25">
      <c r="A22" s="71">
        <f t="shared" si="8"/>
        <v>8</v>
      </c>
      <c r="B22" s="64" t="s">
        <v>81</v>
      </c>
      <c r="C22" s="63">
        <v>1933</v>
      </c>
      <c r="D22" s="63" t="s">
        <v>67</v>
      </c>
      <c r="E22" s="46" t="s">
        <v>68</v>
      </c>
      <c r="F22" s="63" t="s">
        <v>82</v>
      </c>
      <c r="G22" s="63">
        <v>2</v>
      </c>
      <c r="H22" s="63">
        <v>2</v>
      </c>
      <c r="I22" s="65">
        <v>3675.6</v>
      </c>
      <c r="J22" s="65">
        <v>3394.1</v>
      </c>
      <c r="K22" s="65">
        <v>3394.1</v>
      </c>
      <c r="L22" s="47"/>
      <c r="M22" s="65">
        <v>3394.1</v>
      </c>
      <c r="N22" s="48">
        <v>177</v>
      </c>
      <c r="O22" s="43">
        <f t="shared" si="5"/>
        <v>958011</v>
      </c>
      <c r="P22" s="48"/>
      <c r="Q22" s="48"/>
      <c r="R22" s="78"/>
      <c r="S22" s="48">
        <v>958011</v>
      </c>
      <c r="T22" s="44">
        <f t="shared" si="6"/>
        <v>0</v>
      </c>
      <c r="U22" s="49">
        <f>'[1]Приложение 3'!D24</f>
        <v>0</v>
      </c>
      <c r="V22" s="49">
        <f>'[1]Приложение 3'!AE24</f>
        <v>0</v>
      </c>
      <c r="W22" s="49">
        <f>'[1]Приложение 3'!AJ24</f>
        <v>0</v>
      </c>
      <c r="X22" s="67"/>
      <c r="Y22" s="45">
        <f t="shared" si="7"/>
        <v>0</v>
      </c>
      <c r="Z22" s="70">
        <v>16734</v>
      </c>
      <c r="AA22" s="76" t="s">
        <v>69</v>
      </c>
    </row>
    <row r="23" spans="1:27" x14ac:dyDescent="0.25">
      <c r="A23" s="71">
        <f t="shared" si="8"/>
        <v>9</v>
      </c>
      <c r="B23" s="64" t="s">
        <v>83</v>
      </c>
      <c r="C23" s="63">
        <v>1966</v>
      </c>
      <c r="D23" s="63" t="s">
        <v>67</v>
      </c>
      <c r="E23" s="46" t="s">
        <v>68</v>
      </c>
      <c r="F23" s="63" t="s">
        <v>70</v>
      </c>
      <c r="G23" s="63">
        <v>2</v>
      </c>
      <c r="H23" s="63">
        <v>2</v>
      </c>
      <c r="I23" s="65">
        <v>3382.4</v>
      </c>
      <c r="J23" s="65">
        <v>3098</v>
      </c>
      <c r="K23" s="65">
        <v>3098</v>
      </c>
      <c r="L23" s="47"/>
      <c r="M23" s="65">
        <v>3098</v>
      </c>
      <c r="N23" s="48">
        <v>82</v>
      </c>
      <c r="O23" s="43">
        <f t="shared" si="5"/>
        <v>10063608</v>
      </c>
      <c r="P23" s="66"/>
      <c r="Q23" s="66"/>
      <c r="R23" s="78"/>
      <c r="S23" s="48">
        <v>10063608</v>
      </c>
      <c r="T23" s="44">
        <f t="shared" si="6"/>
        <v>24021956</v>
      </c>
      <c r="U23" s="49">
        <f>'[1]Приложение 3'!D25</f>
        <v>22697314</v>
      </c>
      <c r="V23" s="49">
        <f>'[1]Приложение 3'!AE25</f>
        <v>916083</v>
      </c>
      <c r="W23" s="49">
        <f>'[1]Приложение 3'!AJ25</f>
        <v>408559</v>
      </c>
      <c r="X23" s="67"/>
      <c r="Y23" s="45">
        <f t="shared" si="7"/>
        <v>7754.0206584893476</v>
      </c>
      <c r="Z23" s="70">
        <v>16734</v>
      </c>
      <c r="AA23" s="76" t="s">
        <v>69</v>
      </c>
    </row>
    <row r="24" spans="1:27" x14ac:dyDescent="0.25">
      <c r="A24" s="71">
        <f t="shared" si="8"/>
        <v>10</v>
      </c>
      <c r="B24" s="64" t="s">
        <v>84</v>
      </c>
      <c r="C24" s="63">
        <v>1971</v>
      </c>
      <c r="D24" s="63" t="s">
        <v>67</v>
      </c>
      <c r="E24" s="46" t="s">
        <v>68</v>
      </c>
      <c r="F24" s="63" t="s">
        <v>70</v>
      </c>
      <c r="G24" s="63">
        <v>2</v>
      </c>
      <c r="H24" s="63">
        <v>2</v>
      </c>
      <c r="I24" s="65">
        <v>512</v>
      </c>
      <c r="J24" s="65">
        <v>447.4</v>
      </c>
      <c r="K24" s="65">
        <v>447.4</v>
      </c>
      <c r="L24" s="47"/>
      <c r="M24" s="65">
        <v>447.4</v>
      </c>
      <c r="N24" s="48">
        <v>22</v>
      </c>
      <c r="O24" s="43">
        <f t="shared" si="5"/>
        <v>1553623</v>
      </c>
      <c r="P24" s="66"/>
      <c r="Q24" s="66"/>
      <c r="R24" s="78"/>
      <c r="S24" s="48">
        <v>1553623</v>
      </c>
      <c r="T24" s="44">
        <f t="shared" si="6"/>
        <v>7886492</v>
      </c>
      <c r="U24" s="49">
        <f>'[1]Приложение 3'!D26</f>
        <v>7419786</v>
      </c>
      <c r="V24" s="49">
        <f>'[1]Приложение 3'!AE26</f>
        <v>385086</v>
      </c>
      <c r="W24" s="49">
        <f>'[1]Приложение 3'!AJ26</f>
        <v>81620</v>
      </c>
      <c r="X24" s="67"/>
      <c r="Y24" s="45">
        <f t="shared" si="7"/>
        <v>17627.384890478319</v>
      </c>
      <c r="Z24" s="70">
        <v>16734</v>
      </c>
      <c r="AA24" s="76" t="s">
        <v>69</v>
      </c>
    </row>
    <row r="25" spans="1:27" x14ac:dyDescent="0.25">
      <c r="A25" s="71">
        <f t="shared" si="8"/>
        <v>11</v>
      </c>
      <c r="B25" s="64" t="s">
        <v>85</v>
      </c>
      <c r="C25" s="63">
        <v>1984</v>
      </c>
      <c r="D25" s="63" t="s">
        <v>67</v>
      </c>
      <c r="E25" s="46" t="s">
        <v>68</v>
      </c>
      <c r="F25" s="63" t="s">
        <v>70</v>
      </c>
      <c r="G25" s="63">
        <v>3</v>
      </c>
      <c r="H25" s="63">
        <v>2</v>
      </c>
      <c r="I25" s="65">
        <v>496.2</v>
      </c>
      <c r="J25" s="65">
        <v>448.2</v>
      </c>
      <c r="K25" s="65">
        <v>448.2</v>
      </c>
      <c r="L25" s="47"/>
      <c r="M25" s="65">
        <v>448.2</v>
      </c>
      <c r="N25" s="48">
        <v>17</v>
      </c>
      <c r="O25" s="43">
        <f t="shared" si="5"/>
        <v>1015561</v>
      </c>
      <c r="P25" s="66"/>
      <c r="Q25" s="66"/>
      <c r="R25" s="78"/>
      <c r="S25" s="48">
        <v>1015561</v>
      </c>
      <c r="T25" s="44">
        <f t="shared" si="6"/>
        <v>3314789</v>
      </c>
      <c r="U25" s="49">
        <f>'[1]Приложение 3'!D27</f>
        <v>3120009</v>
      </c>
      <c r="V25" s="49">
        <f>'[1]Приложение 3'!AE27</f>
        <v>160459</v>
      </c>
      <c r="W25" s="49">
        <f>'[1]Приложение 3'!AJ27</f>
        <v>34321</v>
      </c>
      <c r="X25" s="67"/>
      <c r="Y25" s="45">
        <f t="shared" si="7"/>
        <v>7395.7809013833112</v>
      </c>
      <c r="Z25" s="70">
        <v>16734</v>
      </c>
      <c r="AA25" s="76" t="s">
        <v>69</v>
      </c>
    </row>
    <row r="26" spans="1:27" x14ac:dyDescent="0.25">
      <c r="A26" s="71">
        <f t="shared" si="8"/>
        <v>12</v>
      </c>
      <c r="B26" s="64" t="s">
        <v>86</v>
      </c>
      <c r="C26" s="63">
        <v>1935</v>
      </c>
      <c r="D26" s="63" t="s">
        <v>67</v>
      </c>
      <c r="E26" s="46" t="s">
        <v>68</v>
      </c>
      <c r="F26" s="63" t="s">
        <v>82</v>
      </c>
      <c r="G26" s="63">
        <v>2</v>
      </c>
      <c r="H26" s="63">
        <v>2</v>
      </c>
      <c r="I26" s="65">
        <v>407</v>
      </c>
      <c r="J26" s="65">
        <v>361.9</v>
      </c>
      <c r="K26" s="65">
        <v>361.9</v>
      </c>
      <c r="L26" s="47"/>
      <c r="M26" s="65">
        <v>361.9</v>
      </c>
      <c r="N26" s="48">
        <v>11</v>
      </c>
      <c r="O26" s="43">
        <f t="shared" si="5"/>
        <v>1547193</v>
      </c>
      <c r="P26" s="66"/>
      <c r="Q26" s="66"/>
      <c r="R26" s="78"/>
      <c r="S26" s="48">
        <v>1547193</v>
      </c>
      <c r="T26" s="44">
        <f t="shared" si="6"/>
        <v>1179136</v>
      </c>
      <c r="U26" s="49">
        <f>'[1]Приложение 3'!D28</f>
        <v>1099673</v>
      </c>
      <c r="V26" s="49">
        <f>'[1]Приложение 3'!AE28</f>
        <v>67366</v>
      </c>
      <c r="W26" s="49">
        <f>'[1]Приложение 3'!AJ28</f>
        <v>12097</v>
      </c>
      <c r="X26" s="67"/>
      <c r="Y26" s="45">
        <f t="shared" si="7"/>
        <v>3258.1818181818185</v>
      </c>
      <c r="Z26" s="70">
        <v>16734</v>
      </c>
      <c r="AA26" s="76" t="s">
        <v>69</v>
      </c>
    </row>
    <row r="27" spans="1:27" x14ac:dyDescent="0.25">
      <c r="A27" s="71">
        <f t="shared" si="8"/>
        <v>13</v>
      </c>
      <c r="B27" s="64" t="s">
        <v>87</v>
      </c>
      <c r="C27" s="63">
        <v>1967</v>
      </c>
      <c r="D27" s="63" t="s">
        <v>67</v>
      </c>
      <c r="E27" s="46" t="s">
        <v>68</v>
      </c>
      <c r="F27" s="63" t="s">
        <v>70</v>
      </c>
      <c r="G27" s="63">
        <v>2</v>
      </c>
      <c r="H27" s="63">
        <v>2</v>
      </c>
      <c r="I27" s="65">
        <v>784</v>
      </c>
      <c r="J27" s="65">
        <v>723.2</v>
      </c>
      <c r="K27" s="65">
        <v>723.2</v>
      </c>
      <c r="L27" s="65"/>
      <c r="M27" s="65">
        <v>723.2</v>
      </c>
      <c r="N27" s="48">
        <v>20</v>
      </c>
      <c r="O27" s="43">
        <f t="shared" si="5"/>
        <v>2009616</v>
      </c>
      <c r="P27" s="66"/>
      <c r="Q27" s="66"/>
      <c r="R27" s="78"/>
      <c r="S27" s="48">
        <v>2009616</v>
      </c>
      <c r="T27" s="44">
        <f t="shared" si="6"/>
        <v>3392567</v>
      </c>
      <c r="U27" s="49">
        <f>'[1]Приложение 3'!D29</f>
        <v>3200104</v>
      </c>
      <c r="V27" s="49">
        <f>'[1]Приложение 3'!AE29</f>
        <v>157261</v>
      </c>
      <c r="W27" s="49">
        <f>'[1]Приложение 3'!AJ29</f>
        <v>35202</v>
      </c>
      <c r="X27" s="67"/>
      <c r="Y27" s="45">
        <f t="shared" si="7"/>
        <v>4691.0495022123887</v>
      </c>
      <c r="Z27" s="70">
        <v>16734</v>
      </c>
      <c r="AA27" s="76" t="s">
        <v>69</v>
      </c>
    </row>
    <row r="28" spans="1:27" x14ac:dyDescent="0.25">
      <c r="A28" s="71">
        <f t="shared" si="8"/>
        <v>14</v>
      </c>
      <c r="B28" s="64" t="s">
        <v>88</v>
      </c>
      <c r="C28" s="63">
        <v>1977</v>
      </c>
      <c r="D28" s="63" t="s">
        <v>67</v>
      </c>
      <c r="E28" s="46" t="s">
        <v>68</v>
      </c>
      <c r="F28" s="63" t="s">
        <v>70</v>
      </c>
      <c r="G28" s="63">
        <v>2</v>
      </c>
      <c r="H28" s="63">
        <v>2</v>
      </c>
      <c r="I28" s="65">
        <v>1225</v>
      </c>
      <c r="J28" s="65">
        <v>875</v>
      </c>
      <c r="K28" s="65">
        <v>875</v>
      </c>
      <c r="L28" s="77"/>
      <c r="M28" s="65">
        <v>875</v>
      </c>
      <c r="N28" s="48">
        <v>31</v>
      </c>
      <c r="O28" s="43">
        <f t="shared" si="5"/>
        <v>2694900</v>
      </c>
      <c r="P28" s="66"/>
      <c r="Q28" s="66"/>
      <c r="R28" s="78"/>
      <c r="S28" s="48">
        <v>2694900</v>
      </c>
      <c r="T28" s="44">
        <f t="shared" si="6"/>
        <v>3423347</v>
      </c>
      <c r="U28" s="49">
        <f>'[1]Приложение 3'!D30</f>
        <v>3184241</v>
      </c>
      <c r="V28" s="49">
        <f>'[1]Приложение 3'!AE30</f>
        <v>170963</v>
      </c>
      <c r="W28" s="49">
        <f>'[1]Приложение 3'!AJ30</f>
        <v>68143</v>
      </c>
      <c r="X28" s="67"/>
      <c r="Y28" s="45">
        <f t="shared" si="7"/>
        <v>3912.3965714285714</v>
      </c>
      <c r="Z28" s="70">
        <v>16734</v>
      </c>
      <c r="AA28" s="76" t="s">
        <v>69</v>
      </c>
    </row>
    <row r="29" spans="1:27" x14ac:dyDescent="0.25">
      <c r="A29" s="71">
        <f t="shared" si="8"/>
        <v>15</v>
      </c>
      <c r="B29" s="64" t="s">
        <v>89</v>
      </c>
      <c r="C29" s="63">
        <v>1982</v>
      </c>
      <c r="D29" s="63" t="s">
        <v>67</v>
      </c>
      <c r="E29" s="46" t="s">
        <v>68</v>
      </c>
      <c r="F29" s="63" t="s">
        <v>70</v>
      </c>
      <c r="G29" s="63">
        <v>4</v>
      </c>
      <c r="H29" s="63">
        <v>3</v>
      </c>
      <c r="I29" s="65">
        <v>809.5</v>
      </c>
      <c r="J29" s="65">
        <v>731.3</v>
      </c>
      <c r="K29" s="65">
        <v>731.3</v>
      </c>
      <c r="L29" s="47"/>
      <c r="M29" s="65">
        <v>731.3</v>
      </c>
      <c r="N29" s="48">
        <v>39</v>
      </c>
      <c r="O29" s="43">
        <f t="shared" si="5"/>
        <v>2119109</v>
      </c>
      <c r="P29" s="66"/>
      <c r="Q29" s="66"/>
      <c r="R29" s="78"/>
      <c r="S29" s="48">
        <v>2119109</v>
      </c>
      <c r="T29" s="44">
        <f t="shared" si="6"/>
        <v>1218471</v>
      </c>
      <c r="U29" s="49">
        <f>'[1]Приложение 3'!D31</f>
        <v>1121180</v>
      </c>
      <c r="V29" s="49">
        <f>'[1]Приложение 3'!AE31</f>
        <v>73298</v>
      </c>
      <c r="W29" s="49">
        <f>'[1]Приложение 3'!AJ31</f>
        <v>23993</v>
      </c>
      <c r="X29" s="67"/>
      <c r="Y29" s="45">
        <f t="shared" si="7"/>
        <v>1666.1712019690963</v>
      </c>
      <c r="Z29" s="70">
        <v>16734</v>
      </c>
      <c r="AA29" s="76" t="s">
        <v>69</v>
      </c>
    </row>
    <row r="30" spans="1:27" x14ac:dyDescent="0.25">
      <c r="A30" s="71">
        <f t="shared" si="8"/>
        <v>16</v>
      </c>
      <c r="B30" s="64" t="s">
        <v>90</v>
      </c>
      <c r="C30" s="63">
        <v>1980</v>
      </c>
      <c r="D30" s="63" t="s">
        <v>67</v>
      </c>
      <c r="E30" s="46" t="s">
        <v>68</v>
      </c>
      <c r="F30" s="63" t="s">
        <v>70</v>
      </c>
      <c r="G30" s="63">
        <v>5</v>
      </c>
      <c r="H30" s="63">
        <v>4</v>
      </c>
      <c r="I30" s="65">
        <v>500.9</v>
      </c>
      <c r="J30" s="65">
        <v>454.9</v>
      </c>
      <c r="K30" s="65">
        <v>454.9</v>
      </c>
      <c r="L30" s="65"/>
      <c r="M30" s="65">
        <v>454.9</v>
      </c>
      <c r="N30" s="48">
        <v>14</v>
      </c>
      <c r="O30" s="43">
        <f t="shared" si="5"/>
        <v>1241973</v>
      </c>
      <c r="P30" s="66"/>
      <c r="Q30" s="66"/>
      <c r="R30" s="78"/>
      <c r="S30" s="48">
        <v>1241973</v>
      </c>
      <c r="T30" s="44">
        <f t="shared" si="6"/>
        <v>2204876</v>
      </c>
      <c r="U30" s="49">
        <f>'[1]Приложение 3'!D32</f>
        <v>2063061</v>
      </c>
      <c r="V30" s="49">
        <f>'[1]Приложение 3'!AE32</f>
        <v>97665</v>
      </c>
      <c r="W30" s="49">
        <f>'[1]Приложение 3'!AJ32</f>
        <v>44150</v>
      </c>
      <c r="X30" s="67"/>
      <c r="Y30" s="45">
        <f t="shared" si="7"/>
        <v>4846.9465816663005</v>
      </c>
      <c r="Z30" s="70">
        <v>16734</v>
      </c>
      <c r="AA30" s="76" t="s">
        <v>69</v>
      </c>
    </row>
    <row r="31" spans="1:27" x14ac:dyDescent="0.25">
      <c r="A31" s="71">
        <f t="shared" si="8"/>
        <v>17</v>
      </c>
      <c r="B31" s="64" t="s">
        <v>91</v>
      </c>
      <c r="C31" s="63">
        <v>1986</v>
      </c>
      <c r="D31" s="63" t="s">
        <v>67</v>
      </c>
      <c r="E31" s="46" t="s">
        <v>68</v>
      </c>
      <c r="F31" s="63" t="s">
        <v>70</v>
      </c>
      <c r="G31" s="63">
        <v>2</v>
      </c>
      <c r="H31" s="63">
        <v>3</v>
      </c>
      <c r="I31" s="65">
        <v>3704.1</v>
      </c>
      <c r="J31" s="65">
        <v>3422.6</v>
      </c>
      <c r="K31" s="65">
        <v>3422.6</v>
      </c>
      <c r="L31" s="65"/>
      <c r="M31" s="65">
        <v>3422.6</v>
      </c>
      <c r="N31" s="48">
        <v>147</v>
      </c>
      <c r="O31" s="43">
        <f t="shared" si="5"/>
        <v>998470</v>
      </c>
      <c r="P31" s="66"/>
      <c r="Q31" s="66"/>
      <c r="R31" s="78"/>
      <c r="S31" s="48">
        <v>998470</v>
      </c>
      <c r="T31" s="44">
        <f t="shared" si="6"/>
        <v>12712117</v>
      </c>
      <c r="U31" s="49">
        <f>'[1]Приложение 3'!D33</f>
        <v>12093287</v>
      </c>
      <c r="V31" s="49">
        <f>'[1]Приложение 3'!AE33</f>
        <v>360034</v>
      </c>
      <c r="W31" s="49">
        <f>'[1]Приложение 3'!AJ33</f>
        <v>258796</v>
      </c>
      <c r="X31" s="67"/>
      <c r="Y31" s="45">
        <f t="shared" si="7"/>
        <v>3714.1696371179805</v>
      </c>
      <c r="Z31" s="70">
        <v>16734</v>
      </c>
      <c r="AA31" s="76" t="s">
        <v>69</v>
      </c>
    </row>
    <row r="32" spans="1:27" x14ac:dyDescent="0.25">
      <c r="A32" s="71">
        <f t="shared" si="8"/>
        <v>18</v>
      </c>
      <c r="B32" s="64" t="s">
        <v>92</v>
      </c>
      <c r="C32" s="63">
        <v>1978</v>
      </c>
      <c r="D32" s="63" t="s">
        <v>67</v>
      </c>
      <c r="E32" s="46" t="s">
        <v>68</v>
      </c>
      <c r="F32" s="63" t="s">
        <v>70</v>
      </c>
      <c r="G32" s="63">
        <v>5</v>
      </c>
      <c r="H32" s="63">
        <v>4</v>
      </c>
      <c r="I32" s="65">
        <v>503</v>
      </c>
      <c r="J32" s="65">
        <v>360</v>
      </c>
      <c r="K32" s="65">
        <v>360</v>
      </c>
      <c r="L32" s="65"/>
      <c r="M32" s="65">
        <v>360</v>
      </c>
      <c r="N32" s="66">
        <v>11</v>
      </c>
      <c r="O32" s="43">
        <f t="shared" si="5"/>
        <v>1252231</v>
      </c>
      <c r="P32" s="66"/>
      <c r="Q32" s="66"/>
      <c r="R32" s="78"/>
      <c r="S32" s="48">
        <v>1252231</v>
      </c>
      <c r="T32" s="44">
        <f t="shared" si="6"/>
        <v>1315787</v>
      </c>
      <c r="U32" s="49">
        <f>'[1]Приложение 3'!D34</f>
        <v>1288219</v>
      </c>
      <c r="V32" s="49">
        <f>'[1]Приложение 3'!AE34</f>
        <v>0</v>
      </c>
      <c r="W32" s="49">
        <f>'[1]Приложение 3'!AJ34</f>
        <v>27568</v>
      </c>
      <c r="X32" s="67"/>
      <c r="Y32" s="45">
        <f t="shared" si="7"/>
        <v>3654.963888888889</v>
      </c>
      <c r="Z32" s="70">
        <v>16734</v>
      </c>
      <c r="AA32" s="76" t="s">
        <v>69</v>
      </c>
    </row>
    <row r="33" spans="1:27" x14ac:dyDescent="0.25">
      <c r="A33" s="71">
        <f t="shared" si="8"/>
        <v>19</v>
      </c>
      <c r="B33" s="64" t="s">
        <v>93</v>
      </c>
      <c r="C33" s="63">
        <v>1974</v>
      </c>
      <c r="D33" s="63" t="s">
        <v>67</v>
      </c>
      <c r="E33" s="46" t="s">
        <v>68</v>
      </c>
      <c r="F33" s="63" t="s">
        <v>77</v>
      </c>
      <c r="G33" s="63">
        <v>5</v>
      </c>
      <c r="H33" s="63">
        <v>4</v>
      </c>
      <c r="I33" s="65">
        <v>3958.5</v>
      </c>
      <c r="J33" s="65">
        <v>3638.5</v>
      </c>
      <c r="K33" s="65">
        <v>3638.5</v>
      </c>
      <c r="L33" s="65"/>
      <c r="M33" s="65">
        <v>3638.5</v>
      </c>
      <c r="N33" s="66">
        <v>106</v>
      </c>
      <c r="O33" s="43">
        <f t="shared" si="5"/>
        <v>4387384</v>
      </c>
      <c r="P33" s="66"/>
      <c r="Q33" s="66"/>
      <c r="R33" s="78"/>
      <c r="S33" s="48">
        <v>4387384</v>
      </c>
      <c r="T33" s="44">
        <f t="shared" si="6"/>
        <v>1280957</v>
      </c>
      <c r="U33" s="49">
        <f>'[1]Приложение 3'!D35</f>
        <v>1199810</v>
      </c>
      <c r="V33" s="49">
        <f>'[1]Приложение 3'!AE35</f>
        <v>55471</v>
      </c>
      <c r="W33" s="49">
        <f>'[1]Приложение 3'!AJ35</f>
        <v>25676</v>
      </c>
      <c r="X33" s="67"/>
      <c r="Y33" s="45">
        <f t="shared" si="7"/>
        <v>352.05634189913428</v>
      </c>
      <c r="Z33" s="70">
        <v>16734</v>
      </c>
      <c r="AA33" s="76" t="s">
        <v>69</v>
      </c>
    </row>
  </sheetData>
  <mergeCells count="37">
    <mergeCell ref="A13:B13"/>
    <mergeCell ref="A14:B14"/>
    <mergeCell ref="A17:B17"/>
    <mergeCell ref="W2:Y2"/>
    <mergeCell ref="S7:S8"/>
    <mergeCell ref="U7:U8"/>
    <mergeCell ref="T6:T8"/>
    <mergeCell ref="U6:X6"/>
    <mergeCell ref="V7:V8"/>
    <mergeCell ref="W7:W8"/>
    <mergeCell ref="X7:X8"/>
    <mergeCell ref="I5:I8"/>
    <mergeCell ref="A5:A9"/>
    <mergeCell ref="B5:B9"/>
    <mergeCell ref="H5:H9"/>
    <mergeCell ref="AA5:AA8"/>
    <mergeCell ref="J6:J8"/>
    <mergeCell ref="K6:K8"/>
    <mergeCell ref="L6:L8"/>
    <mergeCell ref="M6:M8"/>
    <mergeCell ref="O6:O8"/>
    <mergeCell ref="P6:S6"/>
    <mergeCell ref="J5:M5"/>
    <mergeCell ref="N5:N8"/>
    <mergeCell ref="O5:S5"/>
    <mergeCell ref="T5:X5"/>
    <mergeCell ref="Y5:Y8"/>
    <mergeCell ref="Z5:Z8"/>
    <mergeCell ref="P7:P8"/>
    <mergeCell ref="Q7:Q8"/>
    <mergeCell ref="R7:R8"/>
    <mergeCell ref="B3:X3"/>
    <mergeCell ref="C5:C9"/>
    <mergeCell ref="D5:D9"/>
    <mergeCell ref="E5:E9"/>
    <mergeCell ref="F5:F9"/>
    <mergeCell ref="G5:G9"/>
  </mergeCells>
  <conditionalFormatting sqref="B18:B33 B15:B16">
    <cfRule type="expression" dxfId="2" priority="1" stopIfTrue="1">
      <formula>AND(COUNTIF($D$8:$D$8, B15)+COUNTIF($D$10:$D$29, B15)&gt;1,NOT(ISBLANK(B15)))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3"/>
  <sheetViews>
    <sheetView tabSelected="1" workbookViewId="0">
      <selection activeCell="F7" sqref="F7:Q7"/>
    </sheetView>
  </sheetViews>
  <sheetFormatPr defaultRowHeight="15" x14ac:dyDescent="0.25"/>
  <cols>
    <col min="1" max="1" width="3.85546875" customWidth="1"/>
    <col min="2" max="2" width="24.140625" customWidth="1"/>
    <col min="3" max="3" width="10.28515625" style="60" customWidth="1"/>
    <col min="4" max="4" width="11.42578125" customWidth="1"/>
    <col min="5" max="5" width="10.7109375" customWidth="1"/>
    <col min="6" max="6" width="8.28515625" customWidth="1"/>
    <col min="7" max="7" width="8.85546875" customWidth="1"/>
    <col min="8" max="8" width="7.140625" customWidth="1"/>
    <col min="9" max="9" width="8.5703125" customWidth="1"/>
    <col min="10" max="10" width="5.5703125" customWidth="1"/>
    <col min="11" max="11" width="5.42578125" customWidth="1"/>
    <col min="12" max="12" width="6.85546875" customWidth="1"/>
    <col min="13" max="13" width="9.28515625" customWidth="1"/>
    <col min="14" max="14" width="7.42578125" customWidth="1"/>
    <col min="15" max="15" width="8.5703125" customWidth="1"/>
    <col min="16" max="16" width="7.85546875" customWidth="1"/>
    <col min="17" max="17" width="8.7109375" customWidth="1"/>
    <col min="18" max="18" width="5" customWidth="1"/>
    <col min="19" max="19" width="4.42578125" customWidth="1"/>
    <col min="20" max="20" width="7" customWidth="1"/>
    <col min="21" max="21" width="10" customWidth="1"/>
    <col min="22" max="22" width="5.28515625" customWidth="1"/>
    <col min="23" max="23" width="4.85546875" customWidth="1"/>
    <col min="24" max="24" width="6.28515625" customWidth="1"/>
    <col min="25" max="25" width="8.85546875" customWidth="1"/>
    <col min="26" max="26" width="5.42578125" customWidth="1"/>
    <col min="27" max="27" width="7.5703125" customWidth="1"/>
    <col min="28" max="28" width="8.42578125" customWidth="1"/>
    <col min="29" max="29" width="6.42578125" customWidth="1"/>
    <col min="30" max="30" width="6.28515625" customWidth="1"/>
    <col min="31" max="31" width="9.85546875" customWidth="1"/>
    <col min="32" max="32" width="15.140625" customWidth="1"/>
    <col min="33" max="33" width="7.42578125" customWidth="1"/>
    <col min="34" max="34" width="8.28515625" customWidth="1"/>
    <col min="35" max="35" width="8.140625" customWidth="1"/>
    <col min="36" max="36" width="9.7109375" customWidth="1"/>
    <col min="37" max="37" width="9.28515625" customWidth="1"/>
  </cols>
  <sheetData>
    <row r="1" spans="1:37" ht="24" customHeight="1" x14ac:dyDescent="0.25">
      <c r="A1" s="1"/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79" t="s">
        <v>133</v>
      </c>
      <c r="AI1" s="179"/>
      <c r="AJ1" s="1"/>
      <c r="AK1" s="1"/>
    </row>
    <row r="2" spans="1:37" ht="15.75" x14ac:dyDescent="0.25">
      <c r="A2" s="4"/>
      <c r="B2" s="61" t="s">
        <v>0</v>
      </c>
      <c r="C2" s="5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5.25" customHeight="1" x14ac:dyDescent="0.25">
      <c r="A3" s="4"/>
      <c r="B3" s="5"/>
      <c r="C3" s="5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7.5" customHeight="1" x14ac:dyDescent="0.25">
      <c r="A4" s="7"/>
      <c r="B4" s="8"/>
      <c r="C4" s="59"/>
      <c r="D4" s="2"/>
      <c r="E4" s="2"/>
      <c r="F4" s="2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2"/>
      <c r="AK4" s="2"/>
    </row>
    <row r="5" spans="1:37" ht="15" customHeight="1" x14ac:dyDescent="0.25">
      <c r="A5" s="176" t="s">
        <v>1</v>
      </c>
      <c r="B5" s="176" t="s">
        <v>2</v>
      </c>
      <c r="C5" s="183" t="s">
        <v>17</v>
      </c>
      <c r="D5" s="17"/>
      <c r="E5" s="18"/>
      <c r="F5" s="18"/>
      <c r="G5" s="18"/>
      <c r="H5" s="18"/>
      <c r="I5" s="18"/>
      <c r="J5" s="18"/>
      <c r="K5" s="18"/>
      <c r="L5" s="18"/>
      <c r="M5" s="18"/>
      <c r="N5" s="18"/>
      <c r="O5" s="18" t="s">
        <v>18</v>
      </c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9"/>
      <c r="AE5" s="180" t="s">
        <v>19</v>
      </c>
      <c r="AF5" s="181"/>
      <c r="AG5" s="181"/>
      <c r="AH5" s="181"/>
      <c r="AI5" s="182"/>
      <c r="AJ5" s="186" t="s">
        <v>20</v>
      </c>
      <c r="AK5" s="186" t="s">
        <v>21</v>
      </c>
    </row>
    <row r="6" spans="1:37" ht="15" customHeight="1" x14ac:dyDescent="0.25">
      <c r="A6" s="177"/>
      <c r="B6" s="177"/>
      <c r="C6" s="184"/>
      <c r="D6" s="196" t="s">
        <v>27</v>
      </c>
      <c r="E6" s="180" t="s">
        <v>28</v>
      </c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2"/>
      <c r="AE6" s="187" t="s">
        <v>29</v>
      </c>
      <c r="AF6" s="180" t="s">
        <v>28</v>
      </c>
      <c r="AG6" s="181"/>
      <c r="AH6" s="181"/>
      <c r="AI6" s="182"/>
      <c r="AJ6" s="186"/>
      <c r="AK6" s="186"/>
    </row>
    <row r="7" spans="1:37" ht="15" customHeight="1" x14ac:dyDescent="0.25">
      <c r="A7" s="177"/>
      <c r="B7" s="177"/>
      <c r="C7" s="184"/>
      <c r="D7" s="196"/>
      <c r="E7" s="187" t="s">
        <v>37</v>
      </c>
      <c r="F7" s="180" t="s">
        <v>28</v>
      </c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2"/>
      <c r="R7" s="189" t="s">
        <v>38</v>
      </c>
      <c r="S7" s="190"/>
      <c r="T7" s="189" t="s">
        <v>39</v>
      </c>
      <c r="U7" s="190"/>
      <c r="V7" s="189" t="s">
        <v>40</v>
      </c>
      <c r="W7" s="190"/>
      <c r="X7" s="189" t="s">
        <v>41</v>
      </c>
      <c r="Y7" s="190"/>
      <c r="Z7" s="187" t="s">
        <v>42</v>
      </c>
      <c r="AA7" s="189" t="s">
        <v>43</v>
      </c>
      <c r="AB7" s="190"/>
      <c r="AC7" s="187" t="s">
        <v>44</v>
      </c>
      <c r="AD7" s="187" t="s">
        <v>45</v>
      </c>
      <c r="AE7" s="197"/>
      <c r="AF7" s="187" t="s">
        <v>46</v>
      </c>
      <c r="AG7" s="149" t="s">
        <v>47</v>
      </c>
      <c r="AH7" s="149" t="s">
        <v>48</v>
      </c>
      <c r="AI7" s="149" t="s">
        <v>49</v>
      </c>
      <c r="AJ7" s="186"/>
      <c r="AK7" s="186"/>
    </row>
    <row r="8" spans="1:37" ht="119.25" customHeight="1" x14ac:dyDescent="0.25">
      <c r="A8" s="177"/>
      <c r="B8" s="177"/>
      <c r="C8" s="185"/>
      <c r="D8" s="188"/>
      <c r="E8" s="188"/>
      <c r="F8" s="194" t="s">
        <v>50</v>
      </c>
      <c r="G8" s="195"/>
      <c r="H8" s="194" t="s">
        <v>51</v>
      </c>
      <c r="I8" s="195"/>
      <c r="J8" s="194" t="s">
        <v>52</v>
      </c>
      <c r="K8" s="195"/>
      <c r="L8" s="194" t="s">
        <v>53</v>
      </c>
      <c r="M8" s="195"/>
      <c r="N8" s="194" t="s">
        <v>54</v>
      </c>
      <c r="O8" s="195"/>
      <c r="P8" s="194" t="s">
        <v>55</v>
      </c>
      <c r="Q8" s="195"/>
      <c r="R8" s="191"/>
      <c r="S8" s="192"/>
      <c r="T8" s="191"/>
      <c r="U8" s="192"/>
      <c r="V8" s="191"/>
      <c r="W8" s="192"/>
      <c r="X8" s="191"/>
      <c r="Y8" s="192"/>
      <c r="Z8" s="188"/>
      <c r="AA8" s="191"/>
      <c r="AB8" s="192"/>
      <c r="AC8" s="188"/>
      <c r="AD8" s="188"/>
      <c r="AE8" s="198"/>
      <c r="AF8" s="188"/>
      <c r="AG8" s="193"/>
      <c r="AH8" s="193"/>
      <c r="AI8" s="193"/>
      <c r="AJ8" s="186"/>
      <c r="AK8" s="186"/>
    </row>
    <row r="9" spans="1:37" x14ac:dyDescent="0.25">
      <c r="A9" s="178"/>
      <c r="B9" s="178"/>
      <c r="C9" s="27" t="s">
        <v>58</v>
      </c>
      <c r="D9" s="27" t="s">
        <v>58</v>
      </c>
      <c r="E9" s="27" t="s">
        <v>58</v>
      </c>
      <c r="F9" s="28" t="s">
        <v>61</v>
      </c>
      <c r="G9" s="27" t="s">
        <v>58</v>
      </c>
      <c r="H9" s="28" t="s">
        <v>61</v>
      </c>
      <c r="I9" s="27" t="s">
        <v>58</v>
      </c>
      <c r="J9" s="29" t="s">
        <v>61</v>
      </c>
      <c r="K9" s="29" t="s">
        <v>58</v>
      </c>
      <c r="L9" s="28" t="s">
        <v>61</v>
      </c>
      <c r="M9" s="27" t="s">
        <v>58</v>
      </c>
      <c r="N9" s="28" t="s">
        <v>61</v>
      </c>
      <c r="O9" s="27" t="s">
        <v>58</v>
      </c>
      <c r="P9" s="28" t="s">
        <v>61</v>
      </c>
      <c r="Q9" s="27" t="s">
        <v>58</v>
      </c>
      <c r="R9" s="30" t="s">
        <v>62</v>
      </c>
      <c r="S9" s="31" t="s">
        <v>58</v>
      </c>
      <c r="T9" s="32" t="s">
        <v>63</v>
      </c>
      <c r="U9" s="31" t="s">
        <v>58</v>
      </c>
      <c r="V9" s="32" t="s">
        <v>63</v>
      </c>
      <c r="W9" s="31" t="s">
        <v>58</v>
      </c>
      <c r="X9" s="32" t="s">
        <v>63</v>
      </c>
      <c r="Y9" s="31" t="s">
        <v>58</v>
      </c>
      <c r="Z9" s="31" t="s">
        <v>58</v>
      </c>
      <c r="AA9" s="32" t="s">
        <v>64</v>
      </c>
      <c r="AB9" s="31" t="s">
        <v>58</v>
      </c>
      <c r="AC9" s="31" t="s">
        <v>58</v>
      </c>
      <c r="AD9" s="31" t="s">
        <v>58</v>
      </c>
      <c r="AE9" s="27"/>
      <c r="AF9" s="27" t="s">
        <v>58</v>
      </c>
      <c r="AG9" s="29" t="s">
        <v>58</v>
      </c>
      <c r="AH9" s="29" t="s">
        <v>58</v>
      </c>
      <c r="AI9" s="29" t="s">
        <v>58</v>
      </c>
      <c r="AJ9" s="27" t="s">
        <v>58</v>
      </c>
      <c r="AK9" s="29" t="s">
        <v>58</v>
      </c>
    </row>
    <row r="10" spans="1:37" x14ac:dyDescent="0.25">
      <c r="A10" s="33">
        <v>1</v>
      </c>
      <c r="B10" s="33">
        <f>A10+1</f>
        <v>2</v>
      </c>
      <c r="C10" s="33">
        <f>B10+1</f>
        <v>3</v>
      </c>
      <c r="D10" s="33">
        <f t="shared" ref="D10:AK10" si="0">C10+1</f>
        <v>4</v>
      </c>
      <c r="E10" s="33">
        <f t="shared" si="0"/>
        <v>5</v>
      </c>
      <c r="F10" s="33">
        <f t="shared" si="0"/>
        <v>6</v>
      </c>
      <c r="G10" s="33">
        <f t="shared" si="0"/>
        <v>7</v>
      </c>
      <c r="H10" s="33">
        <f t="shared" si="0"/>
        <v>8</v>
      </c>
      <c r="I10" s="33">
        <f t="shared" si="0"/>
        <v>9</v>
      </c>
      <c r="J10" s="33">
        <f t="shared" si="0"/>
        <v>10</v>
      </c>
      <c r="K10" s="33">
        <f t="shared" si="0"/>
        <v>11</v>
      </c>
      <c r="L10" s="33">
        <f t="shared" si="0"/>
        <v>12</v>
      </c>
      <c r="M10" s="33">
        <f t="shared" si="0"/>
        <v>13</v>
      </c>
      <c r="N10" s="33">
        <f t="shared" si="0"/>
        <v>14</v>
      </c>
      <c r="O10" s="33">
        <f t="shared" si="0"/>
        <v>15</v>
      </c>
      <c r="P10" s="33">
        <f t="shared" si="0"/>
        <v>16</v>
      </c>
      <c r="Q10" s="33">
        <f t="shared" si="0"/>
        <v>17</v>
      </c>
      <c r="R10" s="33">
        <f t="shared" si="0"/>
        <v>18</v>
      </c>
      <c r="S10" s="33">
        <f t="shared" si="0"/>
        <v>19</v>
      </c>
      <c r="T10" s="33">
        <f t="shared" si="0"/>
        <v>20</v>
      </c>
      <c r="U10" s="34">
        <f>T10+1</f>
        <v>21</v>
      </c>
      <c r="V10" s="33">
        <f t="shared" si="0"/>
        <v>22</v>
      </c>
      <c r="W10" s="33">
        <f t="shared" si="0"/>
        <v>23</v>
      </c>
      <c r="X10" s="33">
        <f t="shared" si="0"/>
        <v>24</v>
      </c>
      <c r="Y10" s="33">
        <f t="shared" si="0"/>
        <v>25</v>
      </c>
      <c r="Z10" s="33">
        <f t="shared" si="0"/>
        <v>26</v>
      </c>
      <c r="AA10" s="33">
        <f t="shared" si="0"/>
        <v>27</v>
      </c>
      <c r="AB10" s="33">
        <f t="shared" si="0"/>
        <v>28</v>
      </c>
      <c r="AC10" s="33">
        <f t="shared" si="0"/>
        <v>29</v>
      </c>
      <c r="AD10" s="33">
        <f t="shared" si="0"/>
        <v>30</v>
      </c>
      <c r="AE10" s="33">
        <f t="shared" si="0"/>
        <v>31</v>
      </c>
      <c r="AF10" s="33">
        <f t="shared" si="0"/>
        <v>32</v>
      </c>
      <c r="AG10" s="33">
        <f t="shared" si="0"/>
        <v>33</v>
      </c>
      <c r="AH10" s="33">
        <f t="shared" si="0"/>
        <v>34</v>
      </c>
      <c r="AI10" s="33">
        <f t="shared" si="0"/>
        <v>35</v>
      </c>
      <c r="AJ10" s="33">
        <f t="shared" si="0"/>
        <v>36</v>
      </c>
      <c r="AK10" s="33">
        <f t="shared" si="0"/>
        <v>37</v>
      </c>
    </row>
    <row r="11" spans="1:37" ht="25.5" customHeight="1" x14ac:dyDescent="0.25">
      <c r="A11" s="75">
        <v>52</v>
      </c>
      <c r="B11" s="111" t="s">
        <v>72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74"/>
      <c r="N11" s="38"/>
      <c r="O11" s="39"/>
      <c r="P11" s="38"/>
      <c r="Q11" s="38"/>
      <c r="R11" s="38"/>
      <c r="S11" s="38"/>
      <c r="T11" s="53"/>
      <c r="U11" s="39"/>
      <c r="V11" s="38"/>
      <c r="W11" s="38"/>
      <c r="X11" s="38"/>
      <c r="Y11" s="69"/>
      <c r="Z11" s="38"/>
      <c r="AA11" s="40"/>
      <c r="AB11" s="38"/>
      <c r="AC11" s="38"/>
      <c r="AD11" s="38"/>
      <c r="AE11" s="38"/>
      <c r="AF11" s="38"/>
      <c r="AG11" s="38"/>
      <c r="AH11" s="38"/>
      <c r="AI11" s="38"/>
      <c r="AJ11" s="73"/>
      <c r="AK11" s="38"/>
    </row>
    <row r="12" spans="1:37" ht="24.75" customHeight="1" x14ac:dyDescent="0.25">
      <c r="A12" s="113" t="s">
        <v>73</v>
      </c>
      <c r="B12" s="113"/>
      <c r="C12" s="56">
        <f>C14+C17</f>
        <v>45280294</v>
      </c>
      <c r="D12" s="56">
        <f t="shared" ref="D12:AJ12" si="1">D14+D17</f>
        <v>42759733</v>
      </c>
      <c r="E12" s="56">
        <f t="shared" si="1"/>
        <v>10298335</v>
      </c>
      <c r="F12" s="56">
        <f t="shared" si="1"/>
        <v>3113</v>
      </c>
      <c r="G12" s="56">
        <f t="shared" si="1"/>
        <v>4421248</v>
      </c>
      <c r="H12" s="56">
        <f t="shared" si="1"/>
        <v>883</v>
      </c>
      <c r="I12" s="56">
        <f t="shared" si="1"/>
        <v>4344510</v>
      </c>
      <c r="J12" s="56"/>
      <c r="K12" s="56"/>
      <c r="L12" s="56">
        <f t="shared" si="1"/>
        <v>355.2</v>
      </c>
      <c r="M12" s="56">
        <f t="shared" si="1"/>
        <v>328351</v>
      </c>
      <c r="N12" s="56">
        <f t="shared" si="1"/>
        <v>777.5</v>
      </c>
      <c r="O12" s="56">
        <f t="shared" si="1"/>
        <v>866541</v>
      </c>
      <c r="P12" s="56">
        <f t="shared" si="1"/>
        <v>240</v>
      </c>
      <c r="Q12" s="56">
        <f t="shared" si="1"/>
        <v>337685</v>
      </c>
      <c r="R12" s="56"/>
      <c r="S12" s="56"/>
      <c r="T12" s="56">
        <f t="shared" si="1"/>
        <v>9808.7000000000007</v>
      </c>
      <c r="U12" s="56">
        <f t="shared" si="1"/>
        <v>29518516</v>
      </c>
      <c r="V12" s="56"/>
      <c r="W12" s="56"/>
      <c r="X12" s="56">
        <f t="shared" si="1"/>
        <v>914.5</v>
      </c>
      <c r="Y12" s="56">
        <f t="shared" si="1"/>
        <v>2942882</v>
      </c>
      <c r="Z12" s="56"/>
      <c r="AA12" s="56"/>
      <c r="AB12" s="56"/>
      <c r="AC12" s="56"/>
      <c r="AD12" s="56"/>
      <c r="AE12" s="116">
        <f t="shared" si="1"/>
        <v>1620544</v>
      </c>
      <c r="AF12" s="56">
        <f t="shared" si="1"/>
        <v>1620544</v>
      </c>
      <c r="AG12" s="56"/>
      <c r="AH12" s="56"/>
      <c r="AI12" s="56"/>
      <c r="AJ12" s="56">
        <f t="shared" si="1"/>
        <v>900017</v>
      </c>
      <c r="AK12" s="56"/>
    </row>
    <row r="13" spans="1:37" ht="26.25" customHeight="1" x14ac:dyDescent="0.25">
      <c r="A13" s="170" t="s">
        <v>65</v>
      </c>
      <c r="B13" s="170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112"/>
      <c r="AF13" s="44"/>
      <c r="AG13" s="44"/>
      <c r="AH13" s="44"/>
      <c r="AI13" s="44"/>
      <c r="AJ13" s="44"/>
      <c r="AK13" s="44"/>
    </row>
    <row r="14" spans="1:37" ht="21.75" customHeight="1" x14ac:dyDescent="0.25">
      <c r="A14" s="170" t="s">
        <v>66</v>
      </c>
      <c r="B14" s="170"/>
      <c r="C14" s="56">
        <f>SUM(C15:C16)</f>
        <v>4223079</v>
      </c>
      <c r="D14" s="56">
        <f>SUM(D15:D16)</f>
        <v>4003955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>
        <f>SUM(T15:T16)</f>
        <v>1439</v>
      </c>
      <c r="U14" s="56">
        <f>SUM(U15:U16)</f>
        <v>4003955</v>
      </c>
      <c r="V14" s="56"/>
      <c r="W14" s="56"/>
      <c r="X14" s="56"/>
      <c r="Y14" s="56"/>
      <c r="Z14" s="56"/>
      <c r="AA14" s="56"/>
      <c r="AB14" s="56"/>
      <c r="AC14" s="56"/>
      <c r="AD14" s="56"/>
      <c r="AE14" s="116">
        <f>SUM(AE15:AE16)</f>
        <v>133438</v>
      </c>
      <c r="AF14" s="56">
        <f>SUM(AF15:AF16)</f>
        <v>133438</v>
      </c>
      <c r="AG14" s="56"/>
      <c r="AH14" s="56"/>
      <c r="AI14" s="56"/>
      <c r="AJ14" s="56">
        <f>SUM(AJ15:AJ16)</f>
        <v>85686</v>
      </c>
      <c r="AK14" s="56"/>
    </row>
    <row r="15" spans="1:37" x14ac:dyDescent="0.25">
      <c r="A15" s="71">
        <f>A10+1</f>
        <v>2</v>
      </c>
      <c r="B15" s="64" t="s">
        <v>74</v>
      </c>
      <c r="C15" s="51">
        <f>D15+AE15+AJ15+AK15</f>
        <v>1534539</v>
      </c>
      <c r="D15" s="51">
        <f>E15+S15+U15+W15+Y15+Z15+AB15+AC15+AD15</f>
        <v>1436227</v>
      </c>
      <c r="E15" s="52"/>
      <c r="F15" s="54"/>
      <c r="G15" s="51"/>
      <c r="H15" s="54"/>
      <c r="I15" s="51"/>
      <c r="J15" s="82"/>
      <c r="K15" s="82"/>
      <c r="L15" s="54"/>
      <c r="M15" s="117"/>
      <c r="N15" s="54"/>
      <c r="O15" s="118"/>
      <c r="P15" s="54"/>
      <c r="Q15" s="51"/>
      <c r="R15" s="83"/>
      <c r="S15" s="51"/>
      <c r="T15" s="53">
        <v>512</v>
      </c>
      <c r="U15" s="118">
        <v>1436227</v>
      </c>
      <c r="V15" s="54"/>
      <c r="W15" s="51"/>
      <c r="X15" s="54"/>
      <c r="Y15" s="69"/>
      <c r="Z15" s="34"/>
      <c r="AA15" s="95"/>
      <c r="AB15" s="34"/>
      <c r="AC15" s="34"/>
      <c r="AD15" s="55"/>
      <c r="AE15" s="116">
        <f>AF15+AG15+AH15+AI15</f>
        <v>67576</v>
      </c>
      <c r="AF15" s="34">
        <v>67576</v>
      </c>
      <c r="AG15" s="57"/>
      <c r="AH15" s="55"/>
      <c r="AI15" s="55"/>
      <c r="AJ15" s="41">
        <v>30736</v>
      </c>
      <c r="AK15" s="58"/>
    </row>
    <row r="16" spans="1:37" ht="24" customHeight="1" x14ac:dyDescent="0.25">
      <c r="A16" s="71">
        <f>A15+1</f>
        <v>3</v>
      </c>
      <c r="B16" s="64" t="s">
        <v>75</v>
      </c>
      <c r="C16" s="51">
        <f>D16+AE16+AJ16+AK16</f>
        <v>2688540</v>
      </c>
      <c r="D16" s="51">
        <f>E16+S16+U16+W16+Y16+Z16+AB16+AC16+AD16</f>
        <v>2567728</v>
      </c>
      <c r="E16" s="52"/>
      <c r="F16" s="54"/>
      <c r="G16" s="51"/>
      <c r="H16" s="54"/>
      <c r="I16" s="34"/>
      <c r="J16" s="82"/>
      <c r="K16" s="82"/>
      <c r="L16" s="54"/>
      <c r="M16" s="117"/>
      <c r="N16" s="54"/>
      <c r="O16" s="118"/>
      <c r="P16" s="54"/>
      <c r="Q16" s="51"/>
      <c r="R16" s="83"/>
      <c r="S16" s="51"/>
      <c r="T16" s="53">
        <v>927</v>
      </c>
      <c r="U16" s="118">
        <v>2567728</v>
      </c>
      <c r="V16" s="54"/>
      <c r="W16" s="51"/>
      <c r="X16" s="54"/>
      <c r="Y16" s="69"/>
      <c r="Z16" s="34"/>
      <c r="AA16" s="95"/>
      <c r="AB16" s="34"/>
      <c r="AC16" s="34"/>
      <c r="AD16" s="55"/>
      <c r="AE16" s="116">
        <f>AF16+AG16+AH16+AI16</f>
        <v>65862</v>
      </c>
      <c r="AF16" s="34">
        <v>65862</v>
      </c>
      <c r="AG16" s="57"/>
      <c r="AH16" s="55"/>
      <c r="AI16" s="55"/>
      <c r="AJ16" s="41">
        <v>54950</v>
      </c>
      <c r="AK16" s="58"/>
    </row>
    <row r="17" spans="1:37" ht="19.5" customHeight="1" x14ac:dyDescent="0.25">
      <c r="A17" s="171" t="s">
        <v>71</v>
      </c>
      <c r="B17" s="171"/>
      <c r="C17" s="68">
        <f t="shared" ref="C17:I17" si="2">SUM(C18:C33)</f>
        <v>41057215</v>
      </c>
      <c r="D17" s="68">
        <f t="shared" si="2"/>
        <v>38755778</v>
      </c>
      <c r="E17" s="68">
        <f t="shared" si="2"/>
        <v>10298335</v>
      </c>
      <c r="F17" s="68">
        <f t="shared" si="2"/>
        <v>3113</v>
      </c>
      <c r="G17" s="68">
        <f t="shared" si="2"/>
        <v>4421248</v>
      </c>
      <c r="H17" s="68">
        <f t="shared" si="2"/>
        <v>883</v>
      </c>
      <c r="I17" s="68">
        <f t="shared" si="2"/>
        <v>4344510</v>
      </c>
      <c r="J17" s="68"/>
      <c r="K17" s="68"/>
      <c r="L17" s="68">
        <f t="shared" ref="L17:Q17" si="3">SUM(L18:L33)</f>
        <v>355.2</v>
      </c>
      <c r="M17" s="68">
        <f t="shared" si="3"/>
        <v>328351</v>
      </c>
      <c r="N17" s="68">
        <f t="shared" si="3"/>
        <v>777.5</v>
      </c>
      <c r="O17" s="68">
        <f t="shared" si="3"/>
        <v>866541</v>
      </c>
      <c r="P17" s="68">
        <f t="shared" si="3"/>
        <v>240</v>
      </c>
      <c r="Q17" s="68">
        <f t="shared" si="3"/>
        <v>337685</v>
      </c>
      <c r="R17" s="68"/>
      <c r="S17" s="68"/>
      <c r="T17" s="68">
        <f>SUM(T18:T33)</f>
        <v>8369.7000000000007</v>
      </c>
      <c r="U17" s="68">
        <f>SUM(U18:U33)</f>
        <v>25514561</v>
      </c>
      <c r="V17" s="68"/>
      <c r="W17" s="68"/>
      <c r="X17" s="68">
        <f>SUM(X18:X33)</f>
        <v>914.5</v>
      </c>
      <c r="Y17" s="68">
        <f>SUM(Y18:Y33)</f>
        <v>2942882</v>
      </c>
      <c r="Z17" s="68"/>
      <c r="AA17" s="68"/>
      <c r="AB17" s="68"/>
      <c r="AC17" s="68"/>
      <c r="AD17" s="68"/>
      <c r="AE17" s="119">
        <f>SUM(AE18:AE33)</f>
        <v>1487106</v>
      </c>
      <c r="AF17" s="68">
        <f>SUM(AF18:AF33)</f>
        <v>1487106</v>
      </c>
      <c r="AG17" s="68"/>
      <c r="AH17" s="68"/>
      <c r="AI17" s="68"/>
      <c r="AJ17" s="68">
        <f>SUM(AJ18:AJ33)</f>
        <v>814331</v>
      </c>
      <c r="AK17" s="68"/>
    </row>
    <row r="18" spans="1:37" x14ac:dyDescent="0.25">
      <c r="A18" s="71">
        <f>A16+1</f>
        <v>4</v>
      </c>
      <c r="B18" s="64" t="s">
        <v>76</v>
      </c>
      <c r="C18" s="51">
        <f t="shared" ref="C18:C33" si="4">D18+AE18+AJ18+AK18</f>
        <v>3214650</v>
      </c>
      <c r="D18" s="51">
        <f t="shared" ref="D18:D33" si="5">E18+S18+U18+W18+Y18+Z18+AB18+AC18+AD18</f>
        <v>3095221</v>
      </c>
      <c r="E18" s="52"/>
      <c r="F18" s="54"/>
      <c r="G18" s="51"/>
      <c r="H18" s="54"/>
      <c r="I18" s="51"/>
      <c r="J18" s="82"/>
      <c r="K18" s="82"/>
      <c r="L18" s="54"/>
      <c r="M18" s="117"/>
      <c r="N18" s="54"/>
      <c r="O18" s="118"/>
      <c r="P18" s="54"/>
      <c r="Q18" s="51"/>
      <c r="R18" s="83"/>
      <c r="S18" s="51"/>
      <c r="T18" s="53">
        <v>715</v>
      </c>
      <c r="U18" s="118">
        <v>2769728</v>
      </c>
      <c r="V18" s="54"/>
      <c r="W18" s="51"/>
      <c r="X18" s="54">
        <v>106.5</v>
      </c>
      <c r="Y18" s="69">
        <v>325493</v>
      </c>
      <c r="Z18" s="51"/>
      <c r="AA18" s="95"/>
      <c r="AB18" s="51"/>
      <c r="AC18" s="51"/>
      <c r="AD18" s="55"/>
      <c r="AE18" s="116">
        <f>AF18+AG18+AH18+AI18</f>
        <v>53191</v>
      </c>
      <c r="AF18" s="34">
        <v>53191</v>
      </c>
      <c r="AG18" s="57"/>
      <c r="AH18" s="55"/>
      <c r="AI18" s="55"/>
      <c r="AJ18" s="41">
        <v>66238</v>
      </c>
      <c r="AK18" s="58"/>
    </row>
    <row r="19" spans="1:37" x14ac:dyDescent="0.25">
      <c r="A19" s="71">
        <f>A18+1</f>
        <v>5</v>
      </c>
      <c r="B19" s="64" t="s">
        <v>78</v>
      </c>
      <c r="C19" s="51">
        <f t="shared" si="4"/>
        <v>2774712</v>
      </c>
      <c r="D19" s="51">
        <f t="shared" si="5"/>
        <v>2646625</v>
      </c>
      <c r="E19" s="52">
        <f t="shared" ref="E19:E31" si="6">G19+I19+K19+M19+O19+Q19</f>
        <v>2111945</v>
      </c>
      <c r="F19" s="54">
        <v>195</v>
      </c>
      <c r="G19" s="51">
        <v>751640</v>
      </c>
      <c r="H19" s="54">
        <v>520</v>
      </c>
      <c r="I19" s="51">
        <v>1022620</v>
      </c>
      <c r="J19" s="82"/>
      <c r="K19" s="82"/>
      <c r="L19" s="54"/>
      <c r="M19" s="51"/>
      <c r="N19" s="54"/>
      <c r="O19" s="51"/>
      <c r="P19" s="54">
        <v>240</v>
      </c>
      <c r="Q19" s="51">
        <v>337685</v>
      </c>
      <c r="R19" s="83"/>
      <c r="S19" s="51"/>
      <c r="T19" s="53"/>
      <c r="U19" s="118"/>
      <c r="V19" s="54"/>
      <c r="W19" s="51"/>
      <c r="X19" s="54">
        <v>246.7</v>
      </c>
      <c r="Y19" s="69">
        <v>534680</v>
      </c>
      <c r="Z19" s="34"/>
      <c r="AA19" s="95"/>
      <c r="AB19" s="34"/>
      <c r="AC19" s="34"/>
      <c r="AD19" s="55"/>
      <c r="AE19" s="116">
        <f>AF19+AG19+AH19+AI19</f>
        <v>71449</v>
      </c>
      <c r="AF19" s="34">
        <v>71449</v>
      </c>
      <c r="AG19" s="57"/>
      <c r="AH19" s="55"/>
      <c r="AI19" s="55"/>
      <c r="AJ19" s="34">
        <f>ROUNDUP(D19*0.0214,0)</f>
        <v>56638</v>
      </c>
      <c r="AK19" s="58"/>
    </row>
    <row r="20" spans="1:37" x14ac:dyDescent="0.25">
      <c r="A20" s="71">
        <f t="shared" ref="A20:A33" si="7">A19+1</f>
        <v>6</v>
      </c>
      <c r="B20" s="64" t="s">
        <v>79</v>
      </c>
      <c r="C20" s="51">
        <f t="shared" si="4"/>
        <v>2474057</v>
      </c>
      <c r="D20" s="51">
        <f t="shared" si="5"/>
        <v>2357329</v>
      </c>
      <c r="E20" s="52"/>
      <c r="F20" s="54"/>
      <c r="G20" s="51"/>
      <c r="H20" s="54"/>
      <c r="I20" s="51"/>
      <c r="J20" s="82"/>
      <c r="K20" s="82"/>
      <c r="L20" s="54"/>
      <c r="M20" s="117"/>
      <c r="N20" s="54"/>
      <c r="O20" s="118"/>
      <c r="P20" s="54"/>
      <c r="Q20" s="51"/>
      <c r="R20" s="83"/>
      <c r="S20" s="51"/>
      <c r="T20" s="53">
        <v>682</v>
      </c>
      <c r="U20" s="84">
        <v>1619965</v>
      </c>
      <c r="V20" s="54"/>
      <c r="W20" s="51"/>
      <c r="X20" s="54">
        <v>269.3</v>
      </c>
      <c r="Y20" s="69">
        <v>737364</v>
      </c>
      <c r="Z20" s="34"/>
      <c r="AA20" s="95"/>
      <c r="AB20" s="34"/>
      <c r="AC20" s="34"/>
      <c r="AD20" s="55"/>
      <c r="AE20" s="116">
        <f>AF20+AG20+AH20+AI20</f>
        <v>66281</v>
      </c>
      <c r="AF20" s="34">
        <v>66281</v>
      </c>
      <c r="AG20" s="57"/>
      <c r="AH20" s="55"/>
      <c r="AI20" s="55"/>
      <c r="AJ20" s="34">
        <f>ROUNDUP(D20*0.0214,0)</f>
        <v>50447</v>
      </c>
      <c r="AK20" s="58"/>
    </row>
    <row r="21" spans="1:37" x14ac:dyDescent="0.25">
      <c r="A21" s="71">
        <f t="shared" si="7"/>
        <v>7</v>
      </c>
      <c r="B21" s="64" t="s">
        <v>80</v>
      </c>
      <c r="C21" s="51">
        <f t="shared" si="4"/>
        <v>2752117</v>
      </c>
      <c r="D21" s="51">
        <f t="shared" si="5"/>
        <v>2604108</v>
      </c>
      <c r="E21" s="52"/>
      <c r="F21" s="54"/>
      <c r="G21" s="51"/>
      <c r="H21" s="54"/>
      <c r="I21" s="51"/>
      <c r="J21" s="82"/>
      <c r="K21" s="82"/>
      <c r="L21" s="54"/>
      <c r="M21" s="117"/>
      <c r="N21" s="54"/>
      <c r="O21" s="118"/>
      <c r="P21" s="54"/>
      <c r="Q21" s="51"/>
      <c r="R21" s="83"/>
      <c r="S21" s="51"/>
      <c r="T21" s="53">
        <v>1166</v>
      </c>
      <c r="U21" s="118">
        <v>2604108</v>
      </c>
      <c r="V21" s="54"/>
      <c r="W21" s="51"/>
      <c r="X21" s="54"/>
      <c r="Y21" s="69"/>
      <c r="Z21" s="51"/>
      <c r="AA21" s="95"/>
      <c r="AB21" s="51"/>
      <c r="AC21" s="51"/>
      <c r="AD21" s="55"/>
      <c r="AE21" s="116">
        <f>AF21+AG21+AH21+AI21</f>
        <v>92281</v>
      </c>
      <c r="AF21" s="34">
        <v>92281</v>
      </c>
      <c r="AG21" s="57"/>
      <c r="AH21" s="55"/>
      <c r="AI21" s="55"/>
      <c r="AJ21" s="41">
        <v>55728</v>
      </c>
      <c r="AK21" s="58"/>
    </row>
    <row r="22" spans="1:37" x14ac:dyDescent="0.25">
      <c r="A22" s="71">
        <f t="shared" si="7"/>
        <v>8</v>
      </c>
      <c r="B22" s="64" t="s">
        <v>81</v>
      </c>
      <c r="C22" s="51">
        <f t="shared" si="4"/>
        <v>958011</v>
      </c>
      <c r="D22" s="51">
        <f t="shared" si="5"/>
        <v>860986</v>
      </c>
      <c r="E22" s="52">
        <f t="shared" si="6"/>
        <v>860986</v>
      </c>
      <c r="F22" s="54">
        <v>306</v>
      </c>
      <c r="G22" s="51">
        <v>860986</v>
      </c>
      <c r="H22" s="54"/>
      <c r="I22" s="34"/>
      <c r="J22" s="82"/>
      <c r="K22" s="82"/>
      <c r="L22" s="54"/>
      <c r="M22" s="117"/>
      <c r="N22" s="54"/>
      <c r="O22" s="118"/>
      <c r="P22" s="54"/>
      <c r="Q22" s="51"/>
      <c r="R22" s="83"/>
      <c r="S22" s="51"/>
      <c r="T22" s="53"/>
      <c r="U22" s="118"/>
      <c r="V22" s="54"/>
      <c r="W22" s="51"/>
      <c r="X22" s="54"/>
      <c r="Y22" s="69"/>
      <c r="Z22" s="34"/>
      <c r="AA22" s="95"/>
      <c r="AB22" s="34"/>
      <c r="AC22" s="34"/>
      <c r="AD22" s="55"/>
      <c r="AE22" s="116">
        <f t="shared" ref="AE22:AE33" si="8">AF22+AG22+AH22+AI22</f>
        <v>78600</v>
      </c>
      <c r="AF22" s="34">
        <v>78600</v>
      </c>
      <c r="AG22" s="57"/>
      <c r="AH22" s="55"/>
      <c r="AI22" s="55"/>
      <c r="AJ22" s="41">
        <v>18425</v>
      </c>
      <c r="AK22" s="58"/>
    </row>
    <row r="23" spans="1:37" x14ac:dyDescent="0.25">
      <c r="A23" s="71">
        <f t="shared" si="7"/>
        <v>9</v>
      </c>
      <c r="B23" s="64" t="s">
        <v>83</v>
      </c>
      <c r="C23" s="51">
        <f t="shared" si="4"/>
        <v>10063608</v>
      </c>
      <c r="D23" s="51">
        <f t="shared" si="5"/>
        <v>9726497</v>
      </c>
      <c r="E23" s="52">
        <f t="shared" si="6"/>
        <v>5441787</v>
      </c>
      <c r="F23" s="54">
        <v>1440</v>
      </c>
      <c r="G23" s="118">
        <v>925005</v>
      </c>
      <c r="H23" s="54">
        <v>363</v>
      </c>
      <c r="I23" s="34">
        <v>3321890</v>
      </c>
      <c r="J23" s="82"/>
      <c r="K23" s="82"/>
      <c r="L23" s="54">
        <v>355.2</v>
      </c>
      <c r="M23" s="117">
        <v>328351</v>
      </c>
      <c r="N23" s="54">
        <v>777.5</v>
      </c>
      <c r="O23" s="118">
        <v>866541</v>
      </c>
      <c r="P23" s="54"/>
      <c r="Q23" s="51"/>
      <c r="R23" s="83"/>
      <c r="S23" s="51"/>
      <c r="T23" s="53">
        <v>680</v>
      </c>
      <c r="U23" s="118">
        <v>2939365</v>
      </c>
      <c r="V23" s="54"/>
      <c r="W23" s="51"/>
      <c r="X23" s="54">
        <v>292</v>
      </c>
      <c r="Y23" s="69">
        <v>1345345</v>
      </c>
      <c r="Z23" s="34"/>
      <c r="AA23" s="95"/>
      <c r="AB23" s="34"/>
      <c r="AC23" s="34"/>
      <c r="AD23" s="55"/>
      <c r="AE23" s="116">
        <f t="shared" si="8"/>
        <v>128964</v>
      </c>
      <c r="AF23" s="34">
        <v>128964</v>
      </c>
      <c r="AG23" s="57"/>
      <c r="AH23" s="55"/>
      <c r="AI23" s="55"/>
      <c r="AJ23" s="41">
        <v>208147</v>
      </c>
      <c r="AK23" s="58"/>
    </row>
    <row r="24" spans="1:37" x14ac:dyDescent="0.25">
      <c r="A24" s="71">
        <f t="shared" si="7"/>
        <v>10</v>
      </c>
      <c r="B24" s="64" t="s">
        <v>84</v>
      </c>
      <c r="C24" s="51">
        <f t="shared" si="4"/>
        <v>1553623</v>
      </c>
      <c r="D24" s="51">
        <f t="shared" si="5"/>
        <v>1492806</v>
      </c>
      <c r="E24" s="52">
        <f t="shared" si="6"/>
        <v>234813</v>
      </c>
      <c r="F24" s="54">
        <v>184</v>
      </c>
      <c r="G24" s="51">
        <v>234813</v>
      </c>
      <c r="H24" s="54"/>
      <c r="I24" s="34"/>
      <c r="J24" s="82"/>
      <c r="K24" s="82"/>
      <c r="L24" s="54"/>
      <c r="M24" s="117"/>
      <c r="N24" s="54"/>
      <c r="O24" s="118"/>
      <c r="P24" s="54"/>
      <c r="Q24" s="51"/>
      <c r="R24" s="83"/>
      <c r="S24" s="51"/>
      <c r="T24" s="53">
        <v>520</v>
      </c>
      <c r="U24" s="84">
        <v>1257993</v>
      </c>
      <c r="V24" s="54"/>
      <c r="W24" s="51"/>
      <c r="X24" s="54"/>
      <c r="Y24" s="69"/>
      <c r="Z24" s="34"/>
      <c r="AA24" s="95"/>
      <c r="AB24" s="34"/>
      <c r="AC24" s="34"/>
      <c r="AD24" s="55"/>
      <c r="AE24" s="116">
        <f t="shared" si="8"/>
        <v>28871</v>
      </c>
      <c r="AF24" s="34">
        <v>28871</v>
      </c>
      <c r="AG24" s="57"/>
      <c r="AH24" s="55"/>
      <c r="AI24" s="55"/>
      <c r="AJ24" s="41">
        <v>31946</v>
      </c>
      <c r="AK24" s="58"/>
    </row>
    <row r="25" spans="1:37" x14ac:dyDescent="0.25">
      <c r="A25" s="71">
        <f t="shared" si="7"/>
        <v>11</v>
      </c>
      <c r="B25" s="64" t="s">
        <v>85</v>
      </c>
      <c r="C25" s="51">
        <f t="shared" si="4"/>
        <v>1015561</v>
      </c>
      <c r="D25" s="51">
        <f t="shared" si="5"/>
        <v>949165</v>
      </c>
      <c r="E25" s="52"/>
      <c r="F25" s="72"/>
      <c r="G25" s="34"/>
      <c r="H25" s="72"/>
      <c r="I25" s="34"/>
      <c r="J25" s="72"/>
      <c r="K25" s="72"/>
      <c r="L25" s="72"/>
      <c r="M25" s="117"/>
      <c r="N25" s="72"/>
      <c r="O25" s="118"/>
      <c r="P25" s="72"/>
      <c r="Q25" s="85"/>
      <c r="R25" s="86"/>
      <c r="S25" s="85"/>
      <c r="T25" s="53">
        <v>408</v>
      </c>
      <c r="U25" s="118">
        <v>949165</v>
      </c>
      <c r="V25" s="72"/>
      <c r="W25" s="51"/>
      <c r="X25" s="72"/>
      <c r="Y25" s="69"/>
      <c r="Z25" s="34"/>
      <c r="AA25" s="95"/>
      <c r="AB25" s="34"/>
      <c r="AC25" s="34"/>
      <c r="AD25" s="55"/>
      <c r="AE25" s="116">
        <f t="shared" si="8"/>
        <v>46083</v>
      </c>
      <c r="AF25" s="34">
        <v>46083</v>
      </c>
      <c r="AG25" s="57"/>
      <c r="AH25" s="55"/>
      <c r="AI25" s="55"/>
      <c r="AJ25" s="41">
        <v>20313</v>
      </c>
      <c r="AK25" s="58"/>
    </row>
    <row r="26" spans="1:37" x14ac:dyDescent="0.25">
      <c r="A26" s="71">
        <f t="shared" si="7"/>
        <v>12</v>
      </c>
      <c r="B26" s="64" t="s">
        <v>86</v>
      </c>
      <c r="C26" s="51">
        <f t="shared" si="4"/>
        <v>1547193</v>
      </c>
      <c r="D26" s="51">
        <f t="shared" si="5"/>
        <v>1446940</v>
      </c>
      <c r="E26" s="52">
        <f t="shared" si="6"/>
        <v>298438</v>
      </c>
      <c r="F26" s="54">
        <v>224</v>
      </c>
      <c r="G26" s="34">
        <v>298438</v>
      </c>
      <c r="H26" s="54"/>
      <c r="I26" s="34"/>
      <c r="J26" s="82"/>
      <c r="K26" s="82"/>
      <c r="L26" s="54"/>
      <c r="M26" s="117"/>
      <c r="N26" s="54"/>
      <c r="O26" s="118"/>
      <c r="P26" s="54"/>
      <c r="Q26" s="51"/>
      <c r="R26" s="83"/>
      <c r="S26" s="51"/>
      <c r="T26" s="53">
        <v>376</v>
      </c>
      <c r="U26" s="118">
        <v>1148502</v>
      </c>
      <c r="V26" s="54"/>
      <c r="W26" s="51"/>
      <c r="X26" s="54"/>
      <c r="Y26" s="69"/>
      <c r="Z26" s="34"/>
      <c r="AA26" s="95"/>
      <c r="AB26" s="34"/>
      <c r="AC26" s="34"/>
      <c r="AD26" s="55"/>
      <c r="AE26" s="116">
        <f t="shared" si="8"/>
        <v>84336</v>
      </c>
      <c r="AF26" s="34">
        <v>84336</v>
      </c>
      <c r="AG26" s="57"/>
      <c r="AH26" s="55"/>
      <c r="AI26" s="55"/>
      <c r="AJ26" s="41">
        <v>15917</v>
      </c>
      <c r="AK26" s="58"/>
    </row>
    <row r="27" spans="1:37" x14ac:dyDescent="0.25">
      <c r="A27" s="71">
        <f t="shared" si="7"/>
        <v>13</v>
      </c>
      <c r="B27" s="64" t="s">
        <v>87</v>
      </c>
      <c r="C27" s="51">
        <f t="shared" si="4"/>
        <v>2009616</v>
      </c>
      <c r="D27" s="51">
        <f t="shared" si="5"/>
        <v>1833602</v>
      </c>
      <c r="E27" s="52"/>
      <c r="F27" s="54"/>
      <c r="G27" s="34"/>
      <c r="H27" s="54"/>
      <c r="I27" s="34"/>
      <c r="J27" s="82"/>
      <c r="K27" s="82"/>
      <c r="L27" s="54"/>
      <c r="M27" s="117"/>
      <c r="N27" s="54"/>
      <c r="O27" s="118"/>
      <c r="P27" s="54"/>
      <c r="Q27" s="51"/>
      <c r="R27" s="83"/>
      <c r="S27" s="51"/>
      <c r="T27" s="53">
        <v>642</v>
      </c>
      <c r="U27" s="118">
        <v>1833602</v>
      </c>
      <c r="V27" s="54"/>
      <c r="W27" s="51"/>
      <c r="X27" s="54"/>
      <c r="Y27" s="69"/>
      <c r="Z27" s="34"/>
      <c r="AA27" s="95"/>
      <c r="AB27" s="34"/>
      <c r="AC27" s="34"/>
      <c r="AD27" s="55"/>
      <c r="AE27" s="116">
        <f t="shared" si="8"/>
        <v>136774</v>
      </c>
      <c r="AF27" s="34">
        <v>136774</v>
      </c>
      <c r="AG27" s="57"/>
      <c r="AH27" s="55"/>
      <c r="AI27" s="55"/>
      <c r="AJ27" s="41">
        <v>39240</v>
      </c>
      <c r="AK27" s="58"/>
    </row>
    <row r="28" spans="1:37" ht="18.75" customHeight="1" x14ac:dyDescent="0.25">
      <c r="A28" s="71">
        <f t="shared" si="7"/>
        <v>14</v>
      </c>
      <c r="B28" s="64" t="s">
        <v>88</v>
      </c>
      <c r="C28" s="51">
        <f t="shared" si="4"/>
        <v>2694900</v>
      </c>
      <c r="D28" s="51">
        <f t="shared" si="5"/>
        <v>2526295</v>
      </c>
      <c r="E28" s="52">
        <f t="shared" si="6"/>
        <v>493813</v>
      </c>
      <c r="F28" s="54">
        <v>458</v>
      </c>
      <c r="G28" s="34">
        <v>493813</v>
      </c>
      <c r="H28" s="54"/>
      <c r="I28" s="34"/>
      <c r="J28" s="82"/>
      <c r="K28" s="82"/>
      <c r="L28" s="54"/>
      <c r="M28" s="117"/>
      <c r="N28" s="54"/>
      <c r="O28" s="118"/>
      <c r="P28" s="54"/>
      <c r="Q28" s="51"/>
      <c r="R28" s="83"/>
      <c r="S28" s="51"/>
      <c r="T28" s="53">
        <v>878</v>
      </c>
      <c r="U28" s="118">
        <v>2032482</v>
      </c>
      <c r="V28" s="54"/>
      <c r="W28" s="51"/>
      <c r="X28" s="54"/>
      <c r="Y28" s="69"/>
      <c r="Z28" s="55"/>
      <c r="AA28" s="95"/>
      <c r="AB28" s="55"/>
      <c r="AC28" s="55"/>
      <c r="AD28" s="55"/>
      <c r="AE28" s="116">
        <f t="shared" si="8"/>
        <v>114542</v>
      </c>
      <c r="AF28" s="34">
        <v>114542</v>
      </c>
      <c r="AG28" s="57"/>
      <c r="AH28" s="55"/>
      <c r="AI28" s="55"/>
      <c r="AJ28" s="41">
        <v>54063</v>
      </c>
      <c r="AK28" s="58"/>
    </row>
    <row r="29" spans="1:37" ht="19.5" customHeight="1" x14ac:dyDescent="0.25">
      <c r="A29" s="71">
        <f t="shared" si="7"/>
        <v>15</v>
      </c>
      <c r="B29" s="64" t="s">
        <v>89</v>
      </c>
      <c r="C29" s="51">
        <f t="shared" si="4"/>
        <v>2119109</v>
      </c>
      <c r="D29" s="51">
        <f t="shared" si="5"/>
        <v>1997112</v>
      </c>
      <c r="E29" s="52"/>
      <c r="F29" s="54"/>
      <c r="G29" s="34"/>
      <c r="H29" s="54"/>
      <c r="I29" s="34"/>
      <c r="J29" s="82"/>
      <c r="K29" s="82"/>
      <c r="L29" s="54"/>
      <c r="M29" s="117"/>
      <c r="N29" s="54"/>
      <c r="O29" s="118"/>
      <c r="P29" s="54"/>
      <c r="Q29" s="51"/>
      <c r="R29" s="83"/>
      <c r="S29" s="51"/>
      <c r="T29" s="53">
        <v>546.70000000000005</v>
      </c>
      <c r="U29" s="118">
        <v>1997112</v>
      </c>
      <c r="V29" s="54"/>
      <c r="W29" s="51"/>
      <c r="X29" s="54"/>
      <c r="Y29" s="69"/>
      <c r="Z29" s="55"/>
      <c r="AA29" s="95"/>
      <c r="AB29" s="55"/>
      <c r="AC29" s="55"/>
      <c r="AD29" s="55"/>
      <c r="AE29" s="116">
        <f t="shared" si="8"/>
        <v>79259</v>
      </c>
      <c r="AF29" s="34">
        <v>79259</v>
      </c>
      <c r="AG29" s="57"/>
      <c r="AH29" s="55"/>
      <c r="AI29" s="55"/>
      <c r="AJ29" s="41">
        <v>42738</v>
      </c>
      <c r="AK29" s="58"/>
    </row>
    <row r="30" spans="1:37" ht="20.25" customHeight="1" x14ac:dyDescent="0.25">
      <c r="A30" s="71">
        <f t="shared" si="7"/>
        <v>16</v>
      </c>
      <c r="B30" s="64" t="s">
        <v>90</v>
      </c>
      <c r="C30" s="51">
        <f t="shared" si="4"/>
        <v>1241973</v>
      </c>
      <c r="D30" s="51">
        <f t="shared" si="5"/>
        <v>1162529</v>
      </c>
      <c r="E30" s="52"/>
      <c r="F30" s="54"/>
      <c r="G30" s="34"/>
      <c r="H30" s="54"/>
      <c r="I30" s="34"/>
      <c r="J30" s="82"/>
      <c r="K30" s="82"/>
      <c r="L30" s="54"/>
      <c r="M30" s="117"/>
      <c r="N30" s="54"/>
      <c r="O30" s="118"/>
      <c r="P30" s="54"/>
      <c r="Q30" s="51"/>
      <c r="R30" s="83"/>
      <c r="S30" s="51"/>
      <c r="T30" s="53">
        <v>415</v>
      </c>
      <c r="U30" s="118">
        <v>1162529</v>
      </c>
      <c r="V30" s="54"/>
      <c r="W30" s="51"/>
      <c r="X30" s="54"/>
      <c r="Y30" s="69"/>
      <c r="Z30" s="55"/>
      <c r="AA30" s="95"/>
      <c r="AB30" s="55"/>
      <c r="AC30" s="55"/>
      <c r="AD30" s="55"/>
      <c r="AE30" s="116">
        <f t="shared" si="8"/>
        <v>54565</v>
      </c>
      <c r="AF30" s="34">
        <v>54565</v>
      </c>
      <c r="AG30" s="57"/>
      <c r="AH30" s="55"/>
      <c r="AI30" s="55"/>
      <c r="AJ30" s="41">
        <v>24879</v>
      </c>
      <c r="AK30" s="58"/>
    </row>
    <row r="31" spans="1:37" ht="20.25" customHeight="1" x14ac:dyDescent="0.25">
      <c r="A31" s="71">
        <f t="shared" si="7"/>
        <v>17</v>
      </c>
      <c r="B31" s="64" t="s">
        <v>91</v>
      </c>
      <c r="C31" s="51">
        <f t="shared" si="4"/>
        <v>998470</v>
      </c>
      <c r="D31" s="51">
        <f t="shared" si="5"/>
        <v>856553</v>
      </c>
      <c r="E31" s="52">
        <f t="shared" si="6"/>
        <v>856553</v>
      </c>
      <c r="F31" s="54">
        <v>306</v>
      </c>
      <c r="G31" s="34">
        <v>856553</v>
      </c>
      <c r="H31" s="54"/>
      <c r="I31" s="34"/>
      <c r="J31" s="82"/>
      <c r="K31" s="82"/>
      <c r="L31" s="54"/>
      <c r="M31" s="117"/>
      <c r="N31" s="54"/>
      <c r="O31" s="118"/>
      <c r="P31" s="54"/>
      <c r="Q31" s="51"/>
      <c r="R31" s="83"/>
      <c r="S31" s="51"/>
      <c r="T31" s="53"/>
      <c r="U31" s="118"/>
      <c r="V31" s="54"/>
      <c r="W31" s="51"/>
      <c r="X31" s="54"/>
      <c r="Y31" s="69"/>
      <c r="Z31" s="55"/>
      <c r="AA31" s="95"/>
      <c r="AB31" s="55"/>
      <c r="AC31" s="55"/>
      <c r="AD31" s="55"/>
      <c r="AE31" s="116">
        <f t="shared" si="8"/>
        <v>123587</v>
      </c>
      <c r="AF31" s="34">
        <v>123587</v>
      </c>
      <c r="AG31" s="57"/>
      <c r="AH31" s="55"/>
      <c r="AI31" s="55"/>
      <c r="AJ31" s="41">
        <v>18330</v>
      </c>
      <c r="AK31" s="58"/>
    </row>
    <row r="32" spans="1:37" ht="19.5" customHeight="1" x14ac:dyDescent="0.25">
      <c r="A32" s="71">
        <f t="shared" si="7"/>
        <v>18</v>
      </c>
      <c r="B32" s="64" t="s">
        <v>92</v>
      </c>
      <c r="C32" s="51">
        <f t="shared" si="4"/>
        <v>1252231</v>
      </c>
      <c r="D32" s="51">
        <f t="shared" si="5"/>
        <v>1143974</v>
      </c>
      <c r="E32" s="52"/>
      <c r="F32" s="54"/>
      <c r="G32" s="34"/>
      <c r="H32" s="54"/>
      <c r="I32" s="34"/>
      <c r="J32" s="82"/>
      <c r="K32" s="82"/>
      <c r="L32" s="54"/>
      <c r="M32" s="117"/>
      <c r="N32" s="54"/>
      <c r="O32" s="118"/>
      <c r="P32" s="54"/>
      <c r="Q32" s="51"/>
      <c r="R32" s="83"/>
      <c r="S32" s="51"/>
      <c r="T32" s="53">
        <v>376</v>
      </c>
      <c r="U32" s="118">
        <v>1143974</v>
      </c>
      <c r="V32" s="54"/>
      <c r="W32" s="51"/>
      <c r="X32" s="54"/>
      <c r="Y32" s="69"/>
      <c r="Z32" s="55"/>
      <c r="AA32" s="95"/>
      <c r="AB32" s="55"/>
      <c r="AC32" s="55"/>
      <c r="AD32" s="55"/>
      <c r="AE32" s="116">
        <f t="shared" si="8"/>
        <v>83775</v>
      </c>
      <c r="AF32" s="34">
        <v>83775</v>
      </c>
      <c r="AG32" s="57"/>
      <c r="AH32" s="55"/>
      <c r="AI32" s="55"/>
      <c r="AJ32" s="41">
        <v>24482</v>
      </c>
      <c r="AK32" s="58"/>
    </row>
    <row r="33" spans="1:37" ht="19.5" customHeight="1" x14ac:dyDescent="0.25">
      <c r="A33" s="71">
        <f t="shared" si="7"/>
        <v>19</v>
      </c>
      <c r="B33" s="64" t="s">
        <v>93</v>
      </c>
      <c r="C33" s="51">
        <f t="shared" si="4"/>
        <v>4387384</v>
      </c>
      <c r="D33" s="51">
        <f t="shared" si="5"/>
        <v>4056036</v>
      </c>
      <c r="E33" s="52"/>
      <c r="F33" s="54"/>
      <c r="G33" s="34"/>
      <c r="H33" s="54"/>
      <c r="I33" s="34"/>
      <c r="J33" s="82"/>
      <c r="K33" s="82"/>
      <c r="L33" s="54"/>
      <c r="M33" s="117"/>
      <c r="N33" s="54"/>
      <c r="O33" s="118"/>
      <c r="P33" s="54"/>
      <c r="Q33" s="34"/>
      <c r="R33" s="83"/>
      <c r="S33" s="51"/>
      <c r="T33" s="53">
        <v>965</v>
      </c>
      <c r="U33" s="118">
        <v>4056036</v>
      </c>
      <c r="V33" s="54"/>
      <c r="W33" s="51"/>
      <c r="X33" s="54"/>
      <c r="Y33" s="69"/>
      <c r="Z33" s="55"/>
      <c r="AA33" s="95"/>
      <c r="AB33" s="55"/>
      <c r="AC33" s="55"/>
      <c r="AD33" s="55"/>
      <c r="AE33" s="116">
        <f t="shared" si="8"/>
        <v>244548</v>
      </c>
      <c r="AF33" s="34">
        <v>244548</v>
      </c>
      <c r="AG33" s="57"/>
      <c r="AH33" s="55"/>
      <c r="AI33" s="55"/>
      <c r="AJ33" s="41">
        <v>86800</v>
      </c>
      <c r="AK33" s="58"/>
    </row>
  </sheetData>
  <mergeCells count="34">
    <mergeCell ref="A13:B13"/>
    <mergeCell ref="A14:B14"/>
    <mergeCell ref="A17:B17"/>
    <mergeCell ref="AF6:AI6"/>
    <mergeCell ref="AG7:AG8"/>
    <mergeCell ref="AH7:AH8"/>
    <mergeCell ref="Z7:Z8"/>
    <mergeCell ref="P8:Q8"/>
    <mergeCell ref="AA7:AB8"/>
    <mergeCell ref="AC7:AC8"/>
    <mergeCell ref="AD7:AD8"/>
    <mergeCell ref="AF7:AF8"/>
    <mergeCell ref="D6:D8"/>
    <mergeCell ref="AE6:AE8"/>
    <mergeCell ref="A5:A9"/>
    <mergeCell ref="AJ5:AJ8"/>
    <mergeCell ref="AK5:AK8"/>
    <mergeCell ref="E7:E8"/>
    <mergeCell ref="R7:S8"/>
    <mergeCell ref="T7:U8"/>
    <mergeCell ref="V7:W8"/>
    <mergeCell ref="X7:Y8"/>
    <mergeCell ref="AI7:AI8"/>
    <mergeCell ref="F8:G8"/>
    <mergeCell ref="H8:I8"/>
    <mergeCell ref="J8:K8"/>
    <mergeCell ref="L8:M8"/>
    <mergeCell ref="N8:O8"/>
    <mergeCell ref="AE5:AI5"/>
    <mergeCell ref="AH1:AI1"/>
    <mergeCell ref="E6:AD6"/>
    <mergeCell ref="F7:Q7"/>
    <mergeCell ref="B5:B9"/>
    <mergeCell ref="C5:C8"/>
  </mergeCells>
  <conditionalFormatting sqref="B18:B33 B14:B16">
    <cfRule type="expression" dxfId="1" priority="1" stopIfTrue="1">
      <formula>AND(COUNTIF($B$7:$B$7, B14)+COUNTIF($B$9:$B$28, B14)&gt;1,NOT(ISBLANK(B14)))</formula>
    </cfRule>
  </conditionalFormatting>
  <conditionalFormatting sqref="B13">
    <cfRule type="expression" dxfId="0" priority="2" stopIfTrue="1">
      <formula>AND(COUNTIF($B$8:$B$8, B13)&gt;1,NOT(ISBLANK(B13)))</formula>
    </cfRule>
  </conditionalFormatting>
  <pageMargins left="0.25" right="0.2" top="0.74803149606299213" bottom="0.74803149606299213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</vt:lpstr>
      <vt:lpstr>Приложение 2</vt:lpstr>
      <vt:lpstr>Приложение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Кузьмина Ек</dc:creator>
  <cp:lastModifiedBy>TrushkovaAS</cp:lastModifiedBy>
  <cp:lastPrinted>2018-07-05T14:45:14Z</cp:lastPrinted>
  <dcterms:created xsi:type="dcterms:W3CDTF">2018-02-09T12:29:58Z</dcterms:created>
  <dcterms:modified xsi:type="dcterms:W3CDTF">2018-07-05T14:46:56Z</dcterms:modified>
</cp:coreProperties>
</file>